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0965" activeTab="2"/>
  </bookViews>
  <sheets>
    <sheet name="STANDART" sheetId="1" r:id="rId1"/>
    <sheet name="ÜCRET HESABI" sheetId="2" state="hidden" r:id="rId2"/>
    <sheet name="ücret hesap" sheetId="3" r:id="rId3"/>
  </sheets>
  <definedNames/>
  <calcPr fullCalcOnLoad="1"/>
</workbook>
</file>

<file path=xl/sharedStrings.xml><?xml version="1.0" encoding="utf-8"?>
<sst xmlns="http://schemas.openxmlformats.org/spreadsheetml/2006/main" count="154" uniqueCount="93">
  <si>
    <t>YATIRILACAK ÜCRET TOPLAMI</t>
  </si>
  <si>
    <t>Ders programında gözüken haftalık ders saati</t>
  </si>
  <si>
    <t>x</t>
  </si>
  <si>
    <t>=</t>
  </si>
  <si>
    <t>HAFTA</t>
  </si>
  <si>
    <t>1 SAATLİK DERS ÜCRETİ</t>
  </si>
  <si>
    <t>DERS SAATİ *</t>
  </si>
  <si>
    <t>*HESAPLAMADA DERS SAATİ BAZ ALINMIŞTIR.</t>
  </si>
  <si>
    <t>X</t>
  </si>
  <si>
    <t>D U Y U R U</t>
  </si>
  <si>
    <t>TR380001000117400130815096</t>
  </si>
  <si>
    <t xml:space="preserve">ZİRAAT BANKASI HESAP NUMARASI: 40013081 5096 </t>
  </si>
  <si>
    <t xml:space="preserve">  IBAN NUMARASI:</t>
  </si>
  <si>
    <t>FEN EDEBİYAT FAKÜLTESİ  FEN PROGRAMI =(FİZİK, KİMYA, BİYOLOJİ, MATEMATİK - BİLGİSAYAR, İSTATİSTİK) BÖLÜMLERİ</t>
  </si>
  <si>
    <t>Kredi:</t>
  </si>
  <si>
    <t>Saati:</t>
  </si>
  <si>
    <t>Öğretim Üyesi:</t>
  </si>
  <si>
    <t>Betimsel İstatistik</t>
  </si>
  <si>
    <t xml:space="preserve">Yrd.Doç.Dr.Özer ÖZAYDIN  </t>
  </si>
  <si>
    <t>Lineer Cebir</t>
  </si>
  <si>
    <t>2.Sınıf</t>
  </si>
  <si>
    <t>Programlama Dilleri I</t>
  </si>
  <si>
    <t>Öğr. Gör.Ali ATALAY</t>
  </si>
  <si>
    <t>Olasılık I</t>
  </si>
  <si>
    <t>Yrd.Doç.Dr.Fatih ÇEMREK</t>
  </si>
  <si>
    <t>Nümerik Analiz</t>
  </si>
  <si>
    <t>Doç.Dr.Dursun IRK</t>
  </si>
  <si>
    <t>Analiz</t>
  </si>
  <si>
    <t>Doç. Dr. İlker AKÇA</t>
  </si>
  <si>
    <t>3.Sınıf</t>
  </si>
  <si>
    <t>Regresyon Çözümlemesi</t>
  </si>
  <si>
    <t>Yrd.Doç.Dr.Cengiz AKTAŞ</t>
  </si>
  <si>
    <t xml:space="preserve">Hazır Yazılımlar   </t>
  </si>
  <si>
    <t>4.Sınıf</t>
  </si>
  <si>
    <t>Çok Değişkenli İst.Çöz.Tek.</t>
  </si>
  <si>
    <t>Prof.Dr.Zeki YILDIZ</t>
  </si>
  <si>
    <t>Ekonometri II</t>
  </si>
  <si>
    <t>BAHAR DÖNEMİ</t>
  </si>
  <si>
    <t>1.Sınıf</t>
  </si>
  <si>
    <t>Kodu</t>
  </si>
  <si>
    <t xml:space="preserve">Temel İstatistik </t>
  </si>
  <si>
    <t xml:space="preserve">Yrd.Doç.Dr.Fatih ÇEMREK  </t>
  </si>
  <si>
    <t>Bilgisayar Prog.</t>
  </si>
  <si>
    <t>Öğr.Gör.Ali ATALAY</t>
  </si>
  <si>
    <t>Programlama Dilleri II</t>
  </si>
  <si>
    <t xml:space="preserve">Zaman Serileri Analizi </t>
  </si>
  <si>
    <t xml:space="preserve">Yrd.Doç.Dr.Fatih ÇEMREK </t>
  </si>
  <si>
    <t>Ekonometri</t>
  </si>
  <si>
    <t>Kalite Kontrol</t>
  </si>
  <si>
    <t>Yrd.Doç.Dr.Özer ÖZAYDIN</t>
  </si>
  <si>
    <t>Par.Olmayan İst.Teknikler</t>
  </si>
  <si>
    <t>ücreti</t>
  </si>
  <si>
    <t>TOPLAM ÜCRET</t>
  </si>
  <si>
    <t>Onay</t>
  </si>
  <si>
    <t>Toplam Ücret</t>
  </si>
  <si>
    <t>GÜZ DÖNEMİ</t>
  </si>
  <si>
    <t>Prof.Dr.Ayşe Bayar</t>
  </si>
  <si>
    <t>1. sınıf          121411114</t>
  </si>
  <si>
    <t>Ders Adı</t>
  </si>
  <si>
    <t>BETİMSEL İSTATİSTİK</t>
  </si>
  <si>
    <t>BİLGİSAYAR PROGRAMLAMA</t>
  </si>
  <si>
    <t>ÇOK DEĞİŞKENLİ İST.ÇÖZ.TEK.</t>
  </si>
  <si>
    <t>EKONOMETRİ</t>
  </si>
  <si>
    <t>EKONOMETRİ II</t>
  </si>
  <si>
    <t>KALİTE KONTROL</t>
  </si>
  <si>
    <t>LİNEER CEBİR</t>
  </si>
  <si>
    <t>PROGRAMLAMA DİLLERİ I</t>
  </si>
  <si>
    <t>PROGRAMLAMA DİLLERİ II</t>
  </si>
  <si>
    <t>REGRESYON ÇÖZÜMLEMESİ</t>
  </si>
  <si>
    <t>TEMEL İSTATİSTİK</t>
  </si>
  <si>
    <t>ZAMAN SERİLERİ ANALİZİ</t>
  </si>
  <si>
    <t xml:space="preserve">Kredi </t>
  </si>
  <si>
    <t>Saat</t>
  </si>
  <si>
    <t>Dersno</t>
  </si>
  <si>
    <t>ders seçiniz</t>
  </si>
  <si>
    <t>TL</t>
  </si>
  <si>
    <t>saat</t>
  </si>
  <si>
    <t>PARAMETRİK OLMAYAN İSTATİSTİK TEK.</t>
  </si>
  <si>
    <t>Seçilen Toplam Ders Kredi</t>
  </si>
  <si>
    <t>seçilen ders saati</t>
  </si>
  <si>
    <t>kredi</t>
  </si>
  <si>
    <t>BilGİSAYAR PROG. GİRİŞ</t>
  </si>
  <si>
    <t>ANALİZ</t>
  </si>
  <si>
    <t>FEN EDEBİYAT FAKÜLTESİ 2017 YAZ OKULU ÜCRET HESAPLAMA TABLOSU</t>
  </si>
  <si>
    <t>DİKKAT</t>
  </si>
  <si>
    <t xml:space="preserve">ESKİŞİHİR OSMANGAZİ ÜNİVERSİTESİ ÖĞRENCİLERİNDEN ALINACAK ÜCRET </t>
  </si>
  <si>
    <t>DIŞ ÜNİVERSİTELERDEN GELEN ÖĞRENCİLERDEN ALINACAK ÜCRET</t>
  </si>
  <si>
    <t>YÖS'le GELEN YABANCI .UYRUKLU ÖĞRENCİLERDEN ALINACAK ÜCRET</t>
  </si>
  <si>
    <t>ONAY KUTULRINA TIKLAYINIZ…</t>
  </si>
  <si>
    <t>Dış öğrenci</t>
  </si>
  <si>
    <t>Yös Öğrenci</t>
  </si>
  <si>
    <t>Önce Bu kısmı işaretleyiniz</t>
  </si>
  <si>
    <t>esogülü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</si>
</sst>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[$¥€-2]\ #,##0.00_);[Red]\([$€-2]\ #,##0.00\)"/>
  </numFmts>
  <fonts count="75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22"/>
      <name val="Arial Tur"/>
      <family val="0"/>
    </font>
    <font>
      <b/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b/>
      <sz val="10"/>
      <name val="Arial Narrow"/>
      <family val="2"/>
    </font>
    <font>
      <sz val="14"/>
      <name val="Arial Narrow"/>
      <family val="2"/>
    </font>
    <font>
      <sz val="14"/>
      <name val="Arial Tur"/>
      <family val="0"/>
    </font>
    <font>
      <sz val="22"/>
      <name val="Arial Tur"/>
      <family val="0"/>
    </font>
    <font>
      <b/>
      <sz val="14"/>
      <name val="Arial Narrow"/>
      <family val="2"/>
    </font>
    <font>
      <sz val="18"/>
      <name val="Arial Tur"/>
      <family val="0"/>
    </font>
    <font>
      <sz val="20"/>
      <name val="Arial Tur"/>
      <family val="0"/>
    </font>
    <font>
      <b/>
      <sz val="9"/>
      <name val="Arial Tur"/>
      <family val="0"/>
    </font>
    <font>
      <b/>
      <i/>
      <sz val="10"/>
      <name val="Arial Tur"/>
      <family val="0"/>
    </font>
    <font>
      <i/>
      <sz val="10"/>
      <name val="Arial Tur"/>
      <family val="0"/>
    </font>
    <font>
      <b/>
      <sz val="11"/>
      <name val="Arial Tur"/>
      <family val="0"/>
    </font>
    <font>
      <sz val="8"/>
      <name val="Segoe UI"/>
      <family val="2"/>
    </font>
    <font>
      <b/>
      <sz val="14"/>
      <name val="Arial Tur"/>
      <family val="0"/>
    </font>
    <font>
      <sz val="9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Tur"/>
      <family val="0"/>
    </font>
    <font>
      <sz val="10"/>
      <color indexed="9"/>
      <name val="Arial Tur"/>
      <family val="0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sz val="10"/>
      <color indexed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20"/>
      <name val="Arial Tur"/>
      <family val="0"/>
    </font>
    <font>
      <sz val="10"/>
      <color indexed="10"/>
      <name val="Arial Tur"/>
      <family val="0"/>
    </font>
    <font>
      <b/>
      <sz val="10"/>
      <color indexed="10"/>
      <name val="Arial Tur"/>
      <family val="0"/>
    </font>
    <font>
      <sz val="20"/>
      <color indexed="10"/>
      <name val="Calibri"/>
      <family val="2"/>
    </font>
    <font>
      <b/>
      <sz val="11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Tur"/>
      <family val="0"/>
    </font>
    <font>
      <sz val="10"/>
      <color theme="0"/>
      <name val="Arial Tur"/>
      <family val="0"/>
    </font>
    <font>
      <b/>
      <sz val="9"/>
      <color theme="1"/>
      <name val="Arial Tur"/>
      <family val="0"/>
    </font>
    <font>
      <b/>
      <sz val="10"/>
      <color theme="1"/>
      <name val="Arial Tur"/>
      <family val="0"/>
    </font>
    <font>
      <sz val="10"/>
      <color theme="1"/>
      <name val="Arial Tur"/>
      <family val="0"/>
    </font>
    <font>
      <b/>
      <sz val="10"/>
      <color rgb="FFFF0000"/>
      <name val="Arial Tur"/>
      <family val="0"/>
    </font>
    <font>
      <sz val="10"/>
      <color rgb="FFFF0000"/>
      <name val="Arial Tur"/>
      <family val="0"/>
    </font>
    <font>
      <b/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" applyNumberFormat="0" applyFill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6" fillId="20" borderId="5" applyNumberFormat="0" applyAlignment="0" applyProtection="0"/>
    <xf numFmtId="0" fontId="57" fillId="21" borderId="6" applyNumberFormat="0" applyAlignment="0" applyProtection="0"/>
    <xf numFmtId="0" fontId="58" fillId="20" borderId="6" applyNumberFormat="0" applyAlignment="0" applyProtection="0"/>
    <xf numFmtId="0" fontId="59" fillId="22" borderId="7" applyNumberFormat="0" applyAlignment="0" applyProtection="0"/>
    <xf numFmtId="0" fontId="60" fillId="2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2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 textRotation="90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/>
    </xf>
    <xf numFmtId="0" fontId="7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textRotation="90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 quotePrefix="1">
      <alignment horizontal="center"/>
    </xf>
    <xf numFmtId="2" fontId="6" fillId="0" borderId="15" xfId="0" applyNumberFormat="1" applyFont="1" applyBorder="1" applyAlignment="1">
      <alignment/>
    </xf>
    <xf numFmtId="0" fontId="7" fillId="0" borderId="18" xfId="0" applyFont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8" xfId="0" applyFont="1" applyBorder="1" applyAlignment="1">
      <alignment vertical="center" textRotation="90" wrapText="1"/>
    </xf>
    <xf numFmtId="0" fontId="7" fillId="0" borderId="19" xfId="0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2" fontId="9" fillId="0" borderId="20" xfId="0" applyNumberFormat="1" applyFont="1" applyBorder="1" applyAlignment="1" quotePrefix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2" fontId="9" fillId="0" borderId="22" xfId="0" applyNumberFormat="1" applyFont="1" applyBorder="1" applyAlignment="1" quotePrefix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2" fontId="0" fillId="33" borderId="0" xfId="0" applyNumberFormat="1" applyFill="1" applyAlignment="1">
      <alignment horizontal="center"/>
    </xf>
    <xf numFmtId="2" fontId="0" fillId="33" borderId="0" xfId="0" applyNumberFormat="1" applyFill="1" applyAlignment="1">
      <alignment/>
    </xf>
    <xf numFmtId="1" fontId="1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67" fillId="0" borderId="0" xfId="0" applyFont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center" vertical="center"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68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9" fillId="33" borderId="0" xfId="0" applyFont="1" applyFill="1" applyAlignment="1" applyProtection="1">
      <alignment/>
      <protection locked="0"/>
    </xf>
    <xf numFmtId="0" fontId="70" fillId="0" borderId="0" xfId="0" applyFont="1" applyAlignment="1" applyProtection="1">
      <alignment/>
      <protection locked="0"/>
    </xf>
    <xf numFmtId="0" fontId="71" fillId="0" borderId="0" xfId="0" applyFont="1" applyAlignment="1" applyProtection="1">
      <alignment/>
      <protection/>
    </xf>
    <xf numFmtId="0" fontId="5" fillId="3" borderId="0" xfId="0" applyFont="1" applyFill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1" fontId="14" fillId="0" borderId="0" xfId="0" applyNumberFormat="1" applyFont="1" applyAlignment="1" applyProtection="1">
      <alignment horizontal="center"/>
      <protection/>
    </xf>
    <xf numFmtId="0" fontId="16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19" fillId="0" borderId="23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20" fillId="0" borderId="23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4" fillId="33" borderId="23" xfId="0" applyFont="1" applyFill="1" applyBorder="1" applyAlignment="1" applyProtection="1">
      <alignment/>
      <protection/>
    </xf>
    <xf numFmtId="0" fontId="4" fillId="0" borderId="23" xfId="0" applyFont="1" applyBorder="1" applyAlignment="1" applyProtection="1">
      <alignment horizontal="left"/>
      <protection/>
    </xf>
    <xf numFmtId="0" fontId="0" fillId="0" borderId="23" xfId="0" applyFill="1" applyBorder="1" applyAlignment="1" applyProtection="1">
      <alignment/>
      <protection/>
    </xf>
    <xf numFmtId="0" fontId="19" fillId="0" borderId="23" xfId="0" applyFont="1" applyBorder="1" applyAlignment="1" applyProtection="1">
      <alignment horizontal="center"/>
      <protection locked="0"/>
    </xf>
    <xf numFmtId="0" fontId="0" fillId="0" borderId="23" xfId="0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0" fontId="0" fillId="0" borderId="23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0" borderId="13" xfId="0" applyFont="1" applyBorder="1" applyAlignment="1">
      <alignment horizontal="center" vertical="center" wrapText="1"/>
    </xf>
    <xf numFmtId="2" fontId="72" fillId="0" borderId="17" xfId="0" applyNumberFormat="1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2" fontId="2" fillId="0" borderId="24" xfId="0" applyNumberFormat="1" applyFont="1" applyBorder="1" applyAlignment="1">
      <alignment textRotation="90"/>
    </xf>
    <xf numFmtId="2" fontId="0" fillId="0" borderId="24" xfId="0" applyNumberFormat="1" applyBorder="1" applyAlignment="1">
      <alignment horizontal="center"/>
    </xf>
    <xf numFmtId="2" fontId="11" fillId="0" borderId="25" xfId="0" applyNumberFormat="1" applyFont="1" applyBorder="1" applyAlignment="1">
      <alignment horizontal="center" vertical="center" wrapText="1"/>
    </xf>
    <xf numFmtId="2" fontId="19" fillId="0" borderId="20" xfId="0" applyNumberFormat="1" applyFont="1" applyBorder="1" applyAlignment="1">
      <alignment horizontal="center"/>
    </xf>
    <xf numFmtId="2" fontId="11" fillId="0" borderId="26" xfId="0" applyNumberFormat="1" applyFont="1" applyBorder="1" applyAlignment="1">
      <alignment horizontal="center" vertical="center" wrapText="1"/>
    </xf>
    <xf numFmtId="0" fontId="4" fillId="33" borderId="2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0" fontId="13" fillId="0" borderId="25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12" fillId="0" borderId="25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73" fillId="0" borderId="25" xfId="0" applyFont="1" applyBorder="1" applyAlignment="1">
      <alignment horizontal="center"/>
    </xf>
    <xf numFmtId="0" fontId="73" fillId="0" borderId="28" xfId="0" applyFont="1" applyBorder="1" applyAlignment="1">
      <alignment horizontal="center"/>
    </xf>
    <xf numFmtId="0" fontId="73" fillId="0" borderId="29" xfId="0" applyFont="1" applyBorder="1" applyAlignment="1">
      <alignment horizontal="center"/>
    </xf>
    <xf numFmtId="0" fontId="14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9" borderId="23" xfId="0" applyFill="1" applyBorder="1" applyAlignment="1" applyProtection="1">
      <alignment/>
      <protection/>
    </xf>
    <xf numFmtId="0" fontId="0" fillId="16" borderId="23" xfId="0" applyFill="1" applyBorder="1" applyAlignment="1" applyProtection="1">
      <alignment/>
      <protection/>
    </xf>
    <xf numFmtId="0" fontId="14" fillId="9" borderId="23" xfId="0" applyFont="1" applyFill="1" applyBorder="1" applyAlignment="1" applyProtection="1">
      <alignment/>
      <protection/>
    </xf>
    <xf numFmtId="0" fontId="14" fillId="16" borderId="23" xfId="0" applyFont="1" applyFill="1" applyBorder="1" applyAlignment="1" applyProtection="1">
      <alignment/>
      <protection/>
    </xf>
    <xf numFmtId="2" fontId="74" fillId="0" borderId="25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133350</xdr:colOff>
      <xdr:row>2</xdr:row>
      <xdr:rowOff>9525</xdr:rowOff>
    </xdr:from>
    <xdr:to>
      <xdr:col>16</xdr:col>
      <xdr:colOff>66675</xdr:colOff>
      <xdr:row>12</xdr:row>
      <xdr:rowOff>104775</xdr:rowOff>
    </xdr:to>
    <xdr:sp>
      <xdr:nvSpPr>
        <xdr:cNvPr id="1" name="Metin kutusu 1"/>
        <xdr:cNvSpPr txBox="1">
          <a:spLocks noChangeArrowheads="1"/>
        </xdr:cNvSpPr>
      </xdr:nvSpPr>
      <xdr:spPr>
        <a:xfrm>
          <a:off x="11372850" y="276225"/>
          <a:ext cx="46482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ALMAK İSTEDİĞİNİZ DERSLERİ</a:t>
          </a:r>
          <a:r>
            <a:rPr lang="en-US" cap="none" sz="2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SEÇİNİZ UYGUN İSE PROGRAM TOPLAM ÜCRETİ HESAPLAR !!!!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95250</xdr:colOff>
      <xdr:row>6</xdr:row>
      <xdr:rowOff>123825</xdr:rowOff>
    </xdr:from>
    <xdr:to>
      <xdr:col>14</xdr:col>
      <xdr:colOff>47625</xdr:colOff>
      <xdr:row>10</xdr:row>
      <xdr:rowOff>180975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19975" y="1323975"/>
          <a:ext cx="28670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76200</xdr:rowOff>
    </xdr:from>
    <xdr:to>
      <xdr:col>13</xdr:col>
      <xdr:colOff>19050</xdr:colOff>
      <xdr:row>27</xdr:row>
      <xdr:rowOff>66675</xdr:rowOff>
    </xdr:to>
    <xdr:sp fLocksText="0">
      <xdr:nvSpPr>
        <xdr:cNvPr id="2" name="Metin kutusu 2"/>
        <xdr:cNvSpPr txBox="1">
          <a:spLocks noChangeArrowheads="1"/>
        </xdr:cNvSpPr>
      </xdr:nvSpPr>
      <xdr:spPr>
        <a:xfrm>
          <a:off x="771525" y="4276725"/>
          <a:ext cx="6572250" cy="790575"/>
        </a:xfrm>
        <a:prstGeom prst="rect">
          <a:avLst/>
        </a:prstGeom>
        <a:solidFill>
          <a:srgbClr val="C6D9F1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10">
      <selection activeCell="M16" sqref="M16"/>
    </sheetView>
  </sheetViews>
  <sheetFormatPr defaultColWidth="9.00390625" defaultRowHeight="12.75"/>
  <cols>
    <col min="8" max="11" width="9.125" style="1" customWidth="1"/>
    <col min="12" max="12" width="12.25390625" style="3" customWidth="1"/>
    <col min="13" max="13" width="13.125" style="3" customWidth="1"/>
    <col min="14" max="14" width="9.125" style="2" customWidth="1"/>
  </cols>
  <sheetData>
    <row r="1" ht="27.75">
      <c r="F1" s="17" t="s">
        <v>9</v>
      </c>
    </row>
    <row r="3" spans="1:7" ht="15.75">
      <c r="A3" s="99" t="s">
        <v>83</v>
      </c>
      <c r="B3" s="25"/>
      <c r="C3" s="25"/>
      <c r="D3" s="25"/>
      <c r="E3" s="25"/>
      <c r="F3" s="25"/>
      <c r="G3" s="25"/>
    </row>
    <row r="4" spans="1:15" ht="15">
      <c r="A4" s="100" t="s">
        <v>13</v>
      </c>
      <c r="B4" s="48"/>
      <c r="C4" s="48"/>
      <c r="D4" s="48"/>
      <c r="E4" s="48"/>
      <c r="F4" s="48"/>
      <c r="G4" s="48"/>
      <c r="H4" s="49"/>
      <c r="I4" s="49"/>
      <c r="J4" s="49"/>
      <c r="K4" s="49"/>
      <c r="L4" s="50"/>
      <c r="M4" s="50"/>
      <c r="N4" s="51"/>
      <c r="O4" s="48"/>
    </row>
    <row r="6" spans="3:11" ht="16.5" thickBot="1">
      <c r="C6" s="19" t="s">
        <v>0</v>
      </c>
      <c r="D6" s="19"/>
      <c r="E6" s="19"/>
      <c r="F6" s="19"/>
      <c r="G6" s="19"/>
      <c r="H6" s="30"/>
      <c r="I6" s="10"/>
      <c r="J6" s="10"/>
      <c r="K6" s="10"/>
    </row>
    <row r="7" spans="1:15" ht="12.75">
      <c r="A7" s="4"/>
      <c r="B7" s="5"/>
      <c r="C7" s="5"/>
      <c r="D7" s="5"/>
      <c r="E7" s="5"/>
      <c r="F7" s="5"/>
      <c r="G7" s="5"/>
      <c r="H7" s="6"/>
      <c r="I7" s="6"/>
      <c r="J7" s="6"/>
      <c r="K7" s="6"/>
      <c r="L7" s="21"/>
      <c r="M7" s="21"/>
      <c r="N7" s="22"/>
      <c r="O7" s="7"/>
    </row>
    <row r="8" spans="1:15" ht="15.75">
      <c r="A8" s="8" t="s">
        <v>1</v>
      </c>
      <c r="B8" s="9"/>
      <c r="C8" s="9"/>
      <c r="D8" s="9"/>
      <c r="E8" s="9"/>
      <c r="F8" s="9"/>
      <c r="G8" s="9"/>
      <c r="H8" s="10"/>
      <c r="I8" s="26"/>
      <c r="J8" s="26"/>
      <c r="K8" s="26"/>
      <c r="L8" s="27"/>
      <c r="M8" s="28"/>
      <c r="N8" s="29"/>
      <c r="O8" s="13"/>
    </row>
    <row r="9" spans="1:15" ht="13.5" thickBot="1">
      <c r="A9" s="8"/>
      <c r="B9" s="9"/>
      <c r="C9" s="9"/>
      <c r="D9" s="9"/>
      <c r="E9" s="9"/>
      <c r="F9" s="9"/>
      <c r="G9" s="9"/>
      <c r="H9" s="10"/>
      <c r="I9" s="10"/>
      <c r="J9" s="10"/>
      <c r="K9" s="10"/>
      <c r="L9" s="11"/>
      <c r="M9" s="11"/>
      <c r="N9" s="12"/>
      <c r="O9" s="13"/>
    </row>
    <row r="10" spans="1:15" ht="26.25" thickBo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O10" s="13"/>
    </row>
    <row r="11" spans="1:15" ht="27.75" thickBot="1">
      <c r="A11" s="116"/>
      <c r="B11" s="117"/>
      <c r="C11" s="117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9"/>
      <c r="O11" s="13"/>
    </row>
    <row r="12" spans="1:15" ht="13.5" thickBot="1">
      <c r="A12" s="8"/>
      <c r="B12" s="9"/>
      <c r="C12" s="9"/>
      <c r="D12" s="9"/>
      <c r="E12" s="9"/>
      <c r="F12" s="9"/>
      <c r="G12" s="9"/>
      <c r="H12" s="10"/>
      <c r="I12" s="10"/>
      <c r="J12" s="10"/>
      <c r="K12" s="10"/>
      <c r="L12" s="11"/>
      <c r="M12" s="11"/>
      <c r="N12" s="12"/>
      <c r="O12" s="13"/>
    </row>
    <row r="13" spans="1:15" ht="16.5" thickBot="1">
      <c r="A13" s="18"/>
      <c r="B13" s="19"/>
      <c r="C13" s="9"/>
      <c r="D13" s="9"/>
      <c r="E13" s="9"/>
      <c r="F13" s="9"/>
      <c r="G13" s="9"/>
      <c r="H13" s="10"/>
      <c r="I13" s="10"/>
      <c r="J13" s="10"/>
      <c r="K13" s="120" t="s">
        <v>84</v>
      </c>
      <c r="L13" s="121"/>
      <c r="M13" s="122"/>
      <c r="N13" s="12"/>
      <c r="O13" s="13"/>
    </row>
    <row r="14" spans="1:15" ht="127.5">
      <c r="A14" s="8"/>
      <c r="B14" s="9"/>
      <c r="C14" s="23"/>
      <c r="D14" s="23"/>
      <c r="E14" s="23"/>
      <c r="F14" s="23"/>
      <c r="G14" s="23"/>
      <c r="H14" s="23"/>
      <c r="I14" s="23"/>
      <c r="J14" s="24"/>
      <c r="K14" s="101" t="s">
        <v>85</v>
      </c>
      <c r="L14" s="102" t="s">
        <v>86</v>
      </c>
      <c r="M14" s="103" t="s">
        <v>87</v>
      </c>
      <c r="N14" s="12"/>
      <c r="O14" s="13"/>
    </row>
    <row r="15" spans="1:15" ht="39" thickBot="1">
      <c r="A15" s="8"/>
      <c r="B15" s="9"/>
      <c r="C15" s="38" t="s">
        <v>6</v>
      </c>
      <c r="D15" s="35"/>
      <c r="E15" s="35"/>
      <c r="F15" s="35"/>
      <c r="G15" s="35" t="s">
        <v>4</v>
      </c>
      <c r="H15" s="35"/>
      <c r="I15" s="36" t="s">
        <v>5</v>
      </c>
      <c r="J15" s="37"/>
      <c r="K15" s="104"/>
      <c r="L15" s="105"/>
      <c r="M15" s="106"/>
      <c r="N15" s="20"/>
      <c r="O15" s="13"/>
    </row>
    <row r="16" spans="1:15" ht="18.75" thickBot="1">
      <c r="A16" s="8"/>
      <c r="B16" s="9"/>
      <c r="C16" s="39">
        <v>1</v>
      </c>
      <c r="D16" s="43" t="s">
        <v>8</v>
      </c>
      <c r="E16" s="39">
        <v>2</v>
      </c>
      <c r="F16" s="39" t="s">
        <v>8</v>
      </c>
      <c r="G16" s="39">
        <v>7</v>
      </c>
      <c r="H16" s="43" t="s">
        <v>8</v>
      </c>
      <c r="I16" s="40">
        <v>1.69</v>
      </c>
      <c r="J16" s="41" t="s">
        <v>3</v>
      </c>
      <c r="K16" s="107">
        <f>C16*E16*G16*I16</f>
        <v>23.66</v>
      </c>
      <c r="L16" s="108">
        <f>K16*2</f>
        <v>47.32</v>
      </c>
      <c r="M16" s="108">
        <f>K16*3</f>
        <v>70.98</v>
      </c>
      <c r="N16" s="20"/>
      <c r="O16" s="13"/>
    </row>
    <row r="17" spans="1:16" ht="18.75" thickBot="1">
      <c r="A17" s="8"/>
      <c r="B17" s="9"/>
      <c r="C17" s="42">
        <v>2</v>
      </c>
      <c r="D17" s="43" t="s">
        <v>8</v>
      </c>
      <c r="E17" s="39">
        <v>2</v>
      </c>
      <c r="F17" s="39" t="s">
        <v>8</v>
      </c>
      <c r="G17" s="39">
        <v>7</v>
      </c>
      <c r="H17" s="43" t="s">
        <v>8</v>
      </c>
      <c r="I17" s="40">
        <v>1.69</v>
      </c>
      <c r="J17" s="44" t="s">
        <v>3</v>
      </c>
      <c r="K17" s="109">
        <f>C17*E17*G17*I17</f>
        <v>47.32</v>
      </c>
      <c r="L17" s="108">
        <f aca="true" t="shared" si="0" ref="L17:L28">K17*2</f>
        <v>94.64</v>
      </c>
      <c r="M17" s="108">
        <f aca="true" t="shared" si="1" ref="M17:M28">K17*3</f>
        <v>141.96</v>
      </c>
      <c r="N17" s="20"/>
      <c r="O17" s="13"/>
      <c r="P17" s="2">
        <f>K17+K18+K19+K19</f>
        <v>307.58</v>
      </c>
    </row>
    <row r="18" spans="1:15" ht="18.75" thickBot="1">
      <c r="A18" s="8"/>
      <c r="B18" s="9"/>
      <c r="C18" s="45">
        <v>3</v>
      </c>
      <c r="D18" s="46" t="s">
        <v>8</v>
      </c>
      <c r="E18" s="39">
        <v>2</v>
      </c>
      <c r="F18" s="39" t="s">
        <v>8</v>
      </c>
      <c r="G18" s="39">
        <v>7</v>
      </c>
      <c r="H18" s="46" t="s">
        <v>2</v>
      </c>
      <c r="I18" s="40">
        <v>1.69</v>
      </c>
      <c r="J18" s="44" t="s">
        <v>3</v>
      </c>
      <c r="K18" s="109">
        <f aca="true" t="shared" si="2" ref="K18:K28">C18*E18*G18*I18</f>
        <v>70.98</v>
      </c>
      <c r="L18" s="108">
        <f t="shared" si="0"/>
        <v>141.96</v>
      </c>
      <c r="M18" s="108">
        <f t="shared" si="1"/>
        <v>212.94</v>
      </c>
      <c r="N18" s="12"/>
      <c r="O18" s="13"/>
    </row>
    <row r="19" spans="1:15" ht="18.75" thickBot="1">
      <c r="A19" s="8"/>
      <c r="B19" s="9"/>
      <c r="C19" s="45">
        <v>4</v>
      </c>
      <c r="D19" s="46" t="s">
        <v>8</v>
      </c>
      <c r="E19" s="39">
        <v>2</v>
      </c>
      <c r="F19" s="39" t="s">
        <v>8</v>
      </c>
      <c r="G19" s="39">
        <v>7</v>
      </c>
      <c r="H19" s="46" t="s">
        <v>2</v>
      </c>
      <c r="I19" s="40">
        <v>1.69</v>
      </c>
      <c r="J19" s="44" t="s">
        <v>3</v>
      </c>
      <c r="K19" s="109">
        <f t="shared" si="2"/>
        <v>94.64</v>
      </c>
      <c r="L19" s="108">
        <f t="shared" si="0"/>
        <v>189.28</v>
      </c>
      <c r="M19" s="108">
        <f t="shared" si="1"/>
        <v>283.92</v>
      </c>
      <c r="N19" s="12"/>
      <c r="O19" s="13"/>
    </row>
    <row r="20" spans="1:15" ht="18.75" thickBot="1">
      <c r="A20" s="8"/>
      <c r="B20" s="9"/>
      <c r="C20" s="45">
        <v>5</v>
      </c>
      <c r="D20" s="46" t="s">
        <v>8</v>
      </c>
      <c r="E20" s="39">
        <v>2</v>
      </c>
      <c r="F20" s="39" t="s">
        <v>8</v>
      </c>
      <c r="G20" s="39">
        <v>7</v>
      </c>
      <c r="H20" s="46" t="s">
        <v>2</v>
      </c>
      <c r="I20" s="40">
        <v>1.69</v>
      </c>
      <c r="J20" s="44" t="s">
        <v>3</v>
      </c>
      <c r="K20" s="109">
        <f t="shared" si="2"/>
        <v>118.3</v>
      </c>
      <c r="L20" s="108">
        <f t="shared" si="0"/>
        <v>236.6</v>
      </c>
      <c r="M20" s="108">
        <f t="shared" si="1"/>
        <v>354.9</v>
      </c>
      <c r="N20" s="12"/>
      <c r="O20" s="13"/>
    </row>
    <row r="21" spans="1:15" ht="18.75" thickBot="1">
      <c r="A21" s="8"/>
      <c r="B21" s="9"/>
      <c r="C21" s="45">
        <v>6</v>
      </c>
      <c r="D21" s="46" t="s">
        <v>8</v>
      </c>
      <c r="E21" s="39">
        <v>2</v>
      </c>
      <c r="F21" s="39" t="s">
        <v>8</v>
      </c>
      <c r="G21" s="39">
        <v>7</v>
      </c>
      <c r="H21" s="46" t="s">
        <v>2</v>
      </c>
      <c r="I21" s="40">
        <v>1.69</v>
      </c>
      <c r="J21" s="44" t="s">
        <v>3</v>
      </c>
      <c r="K21" s="109">
        <f t="shared" si="2"/>
        <v>141.96</v>
      </c>
      <c r="L21" s="108">
        <f t="shared" si="0"/>
        <v>283.92</v>
      </c>
      <c r="M21" s="108">
        <f t="shared" si="1"/>
        <v>425.88</v>
      </c>
      <c r="N21" s="12"/>
      <c r="O21" s="13"/>
    </row>
    <row r="22" spans="1:15" ht="18.75" thickBot="1">
      <c r="A22" s="8"/>
      <c r="B22" s="9"/>
      <c r="C22" s="45">
        <v>7</v>
      </c>
      <c r="D22" s="46" t="s">
        <v>8</v>
      </c>
      <c r="E22" s="39">
        <v>2</v>
      </c>
      <c r="F22" s="39" t="s">
        <v>8</v>
      </c>
      <c r="G22" s="39">
        <v>7</v>
      </c>
      <c r="H22" s="46" t="s">
        <v>2</v>
      </c>
      <c r="I22" s="40">
        <v>1.69</v>
      </c>
      <c r="J22" s="44" t="s">
        <v>3</v>
      </c>
      <c r="K22" s="109">
        <f t="shared" si="2"/>
        <v>165.62</v>
      </c>
      <c r="L22" s="108">
        <f t="shared" si="0"/>
        <v>331.24</v>
      </c>
      <c r="M22" s="108">
        <f t="shared" si="1"/>
        <v>496.86</v>
      </c>
      <c r="N22" s="12"/>
      <c r="O22" s="13"/>
    </row>
    <row r="23" spans="1:15" ht="18.75" thickBot="1">
      <c r="A23" s="8"/>
      <c r="B23" s="9"/>
      <c r="C23" s="45">
        <v>8</v>
      </c>
      <c r="D23" s="47" t="s">
        <v>8</v>
      </c>
      <c r="E23" s="39">
        <v>2</v>
      </c>
      <c r="F23" s="39" t="s">
        <v>8</v>
      </c>
      <c r="G23" s="39">
        <v>7</v>
      </c>
      <c r="H23" s="46" t="s">
        <v>2</v>
      </c>
      <c r="I23" s="40">
        <v>1.69</v>
      </c>
      <c r="J23" s="44" t="s">
        <v>3</v>
      </c>
      <c r="K23" s="109">
        <f t="shared" si="2"/>
        <v>189.28</v>
      </c>
      <c r="L23" s="108">
        <f t="shared" si="0"/>
        <v>378.56</v>
      </c>
      <c r="M23" s="108">
        <f t="shared" si="1"/>
        <v>567.84</v>
      </c>
      <c r="N23" s="12"/>
      <c r="O23" s="13"/>
    </row>
    <row r="24" spans="1:15" ht="18.75" thickBot="1">
      <c r="A24" s="8"/>
      <c r="B24" s="9"/>
      <c r="C24" s="45">
        <v>9</v>
      </c>
      <c r="D24" s="47" t="s">
        <v>8</v>
      </c>
      <c r="E24" s="39">
        <v>2</v>
      </c>
      <c r="F24" s="39" t="s">
        <v>8</v>
      </c>
      <c r="G24" s="39">
        <v>7</v>
      </c>
      <c r="H24" s="46" t="s">
        <v>2</v>
      </c>
      <c r="I24" s="40">
        <v>1.69</v>
      </c>
      <c r="J24" s="44" t="s">
        <v>3</v>
      </c>
      <c r="K24" s="109">
        <f t="shared" si="2"/>
        <v>212.94</v>
      </c>
      <c r="L24" s="108">
        <f t="shared" si="0"/>
        <v>425.88</v>
      </c>
      <c r="M24" s="108">
        <f t="shared" si="1"/>
        <v>638.8199999999999</v>
      </c>
      <c r="N24" s="12"/>
      <c r="O24" s="13"/>
    </row>
    <row r="25" spans="1:15" ht="18.75" thickBot="1">
      <c r="A25" s="8"/>
      <c r="B25" s="9"/>
      <c r="C25" s="45">
        <v>10</v>
      </c>
      <c r="D25" s="47" t="s">
        <v>8</v>
      </c>
      <c r="E25" s="39">
        <v>2</v>
      </c>
      <c r="F25" s="39" t="s">
        <v>8</v>
      </c>
      <c r="G25" s="39">
        <v>7</v>
      </c>
      <c r="H25" s="46" t="s">
        <v>2</v>
      </c>
      <c r="I25" s="40">
        <v>1.69</v>
      </c>
      <c r="J25" s="44" t="s">
        <v>3</v>
      </c>
      <c r="K25" s="109">
        <f t="shared" si="2"/>
        <v>236.6</v>
      </c>
      <c r="L25" s="108">
        <f t="shared" si="0"/>
        <v>473.2</v>
      </c>
      <c r="M25" s="108">
        <f t="shared" si="1"/>
        <v>709.8</v>
      </c>
      <c r="N25" s="12"/>
      <c r="O25" s="13"/>
    </row>
    <row r="26" spans="1:15" ht="18.75" thickBot="1">
      <c r="A26" s="8"/>
      <c r="B26" s="9"/>
      <c r="C26" s="45">
        <v>11</v>
      </c>
      <c r="D26" s="47" t="s">
        <v>8</v>
      </c>
      <c r="E26" s="39">
        <v>2</v>
      </c>
      <c r="F26" s="39" t="s">
        <v>8</v>
      </c>
      <c r="G26" s="39">
        <v>7</v>
      </c>
      <c r="H26" s="46" t="s">
        <v>2</v>
      </c>
      <c r="I26" s="40">
        <v>1.69</v>
      </c>
      <c r="J26" s="44" t="s">
        <v>3</v>
      </c>
      <c r="K26" s="109">
        <f t="shared" si="2"/>
        <v>260.26</v>
      </c>
      <c r="L26" s="108">
        <f t="shared" si="0"/>
        <v>520.52</v>
      </c>
      <c r="M26" s="108">
        <f t="shared" si="1"/>
        <v>780.78</v>
      </c>
      <c r="N26" s="12"/>
      <c r="O26" s="13"/>
    </row>
    <row r="27" spans="1:15" ht="18.75" thickBot="1">
      <c r="A27" s="8"/>
      <c r="B27" s="9"/>
      <c r="C27" s="45">
        <v>12</v>
      </c>
      <c r="D27" s="47" t="s">
        <v>8</v>
      </c>
      <c r="E27" s="39">
        <v>2</v>
      </c>
      <c r="F27" s="39" t="s">
        <v>8</v>
      </c>
      <c r="G27" s="39">
        <v>7</v>
      </c>
      <c r="H27" s="46" t="s">
        <v>2</v>
      </c>
      <c r="I27" s="40">
        <v>1.69</v>
      </c>
      <c r="J27" s="44" t="s">
        <v>3</v>
      </c>
      <c r="K27" s="109">
        <f t="shared" si="2"/>
        <v>283.92</v>
      </c>
      <c r="L27" s="108">
        <f t="shared" si="0"/>
        <v>567.84</v>
      </c>
      <c r="M27" s="108">
        <f t="shared" si="1"/>
        <v>851.76</v>
      </c>
      <c r="N27" s="12"/>
      <c r="O27" s="13"/>
    </row>
    <row r="28" spans="1:15" ht="18.75" thickBot="1">
      <c r="A28" s="8"/>
      <c r="B28" s="9"/>
      <c r="C28" s="45">
        <v>13</v>
      </c>
      <c r="D28" s="46" t="s">
        <v>8</v>
      </c>
      <c r="E28" s="39">
        <v>2</v>
      </c>
      <c r="F28" s="39" t="s">
        <v>8</v>
      </c>
      <c r="G28" s="39">
        <v>7</v>
      </c>
      <c r="H28" s="46" t="s">
        <v>2</v>
      </c>
      <c r="I28" s="40">
        <v>1.69</v>
      </c>
      <c r="J28" s="44" t="s">
        <v>3</v>
      </c>
      <c r="K28" s="109">
        <f t="shared" si="2"/>
        <v>307.58</v>
      </c>
      <c r="L28" s="108">
        <f t="shared" si="0"/>
        <v>615.16</v>
      </c>
      <c r="M28" s="108">
        <f t="shared" si="1"/>
        <v>922.74</v>
      </c>
      <c r="N28" s="12"/>
      <c r="O28" s="13"/>
    </row>
    <row r="29" spans="1:15" ht="16.5" thickBot="1">
      <c r="A29" s="110" t="s">
        <v>7</v>
      </c>
      <c r="B29" s="111"/>
      <c r="C29" s="112"/>
      <c r="D29" s="112"/>
      <c r="E29" s="112"/>
      <c r="F29" s="31"/>
      <c r="G29" s="31"/>
      <c r="H29" s="31"/>
      <c r="I29" s="32"/>
      <c r="J29" s="33"/>
      <c r="K29" s="34"/>
      <c r="L29" s="14"/>
      <c r="M29" s="14"/>
      <c r="N29" s="15"/>
      <c r="O29" s="16"/>
    </row>
    <row r="30" spans="8:14" ht="12.75">
      <c r="H30"/>
      <c r="I30"/>
      <c r="J30"/>
      <c r="K30"/>
      <c r="L30"/>
      <c r="M30"/>
      <c r="N30"/>
    </row>
    <row r="31" spans="8:14" ht="12.75">
      <c r="H31"/>
      <c r="I31"/>
      <c r="J31"/>
      <c r="K31"/>
      <c r="L31"/>
      <c r="M31"/>
      <c r="N31"/>
    </row>
    <row r="32" spans="8:14" ht="12.75">
      <c r="H32"/>
      <c r="I32"/>
      <c r="J32"/>
      <c r="K32"/>
      <c r="L32"/>
      <c r="M32"/>
      <c r="N32"/>
    </row>
  </sheetData>
  <sheetProtection/>
  <mergeCells count="4">
    <mergeCell ref="A10:N10"/>
    <mergeCell ref="A11:C11"/>
    <mergeCell ref="D11:N11"/>
    <mergeCell ref="K13:M13"/>
  </mergeCells>
  <printOptions/>
  <pageMargins left="0.35433070866141736" right="0" top="0.1968503937007874" bottom="0.1968503937007874" header="0" footer="0"/>
  <pageSetup horizontalDpi="600" verticalDpi="600" orientation="landscape" paperSize="8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41"/>
  <sheetViews>
    <sheetView zoomScalePageLayoutView="0" workbookViewId="0" topLeftCell="B1">
      <selection activeCell="M38" sqref="M38"/>
    </sheetView>
  </sheetViews>
  <sheetFormatPr defaultColWidth="9.00390625" defaultRowHeight="10.5" customHeight="1"/>
  <cols>
    <col min="1" max="1" width="18.25390625" style="52" customWidth="1"/>
    <col min="2" max="2" width="34.875" style="53" customWidth="1"/>
    <col min="3" max="3" width="9.125" style="54" customWidth="1"/>
    <col min="4" max="4" width="9.125" style="59" customWidth="1"/>
    <col min="5" max="8" width="9.125" style="54" customWidth="1"/>
    <col min="9" max="9" width="6.75390625" style="54" customWidth="1"/>
    <col min="10" max="10" width="25.00390625" style="54" bestFit="1" customWidth="1"/>
    <col min="11" max="11" width="7.875" style="54" customWidth="1"/>
    <col min="12" max="12" width="14.375" style="54" customWidth="1"/>
    <col min="13" max="13" width="9.125" style="54" customWidth="1"/>
    <col min="14" max="14" width="20.125" style="54" customWidth="1"/>
    <col min="15" max="16384" width="9.125" style="54" customWidth="1"/>
  </cols>
  <sheetData>
    <row r="1" spans="1:13" ht="10.5" customHeight="1">
      <c r="A1" s="67" t="s">
        <v>55</v>
      </c>
      <c r="B1" s="68"/>
      <c r="C1" s="62"/>
      <c r="D1" s="69" t="s">
        <v>14</v>
      </c>
      <c r="E1" s="70" t="s">
        <v>15</v>
      </c>
      <c r="F1" s="70"/>
      <c r="G1" s="70"/>
      <c r="H1" s="70" t="s">
        <v>51</v>
      </c>
      <c r="I1" s="55" t="s">
        <v>53</v>
      </c>
      <c r="J1" s="70" t="s">
        <v>16</v>
      </c>
      <c r="L1" s="65"/>
      <c r="M1" s="65"/>
    </row>
    <row r="2" spans="1:13" ht="10.5" customHeight="1">
      <c r="A2" s="67" t="s">
        <v>57</v>
      </c>
      <c r="B2" s="68" t="s">
        <v>17</v>
      </c>
      <c r="C2" s="62"/>
      <c r="D2" s="71">
        <v>4</v>
      </c>
      <c r="E2" s="68">
        <v>12</v>
      </c>
      <c r="F2" s="68"/>
      <c r="G2" s="68"/>
      <c r="H2" s="62" t="e">
        <f>STANDART!#REF!*E2*5</f>
        <v>#REF!</v>
      </c>
      <c r="J2" s="62" t="s">
        <v>18</v>
      </c>
      <c r="K2" s="54" t="b">
        <v>0</v>
      </c>
      <c r="L2" s="61">
        <f>IF(K2=TRUE,D2,0)</f>
        <v>0</v>
      </c>
      <c r="M2" s="61" t="str">
        <f>IF($K$39&lt;=10,IF(K2=TRUE,H2,0),"fazla ders seçtin")</f>
        <v>fazla ders seçtin</v>
      </c>
    </row>
    <row r="3" spans="1:13" ht="10.5" customHeight="1">
      <c r="A3" s="67">
        <v>121411151</v>
      </c>
      <c r="B3" s="68" t="s">
        <v>19</v>
      </c>
      <c r="C3" s="62"/>
      <c r="D3" s="71">
        <v>3</v>
      </c>
      <c r="E3" s="68">
        <v>9</v>
      </c>
      <c r="F3" s="68"/>
      <c r="G3" s="68"/>
      <c r="H3" s="62" t="e">
        <f>STANDART!#REF!*E3*5</f>
        <v>#REF!</v>
      </c>
      <c r="J3" s="62" t="s">
        <v>56</v>
      </c>
      <c r="K3" s="54" t="b">
        <v>0</v>
      </c>
      <c r="L3" s="61">
        <f aca="true" t="shared" si="0" ref="L3:L37">IF(K3=TRUE,D3,0)</f>
        <v>0</v>
      </c>
      <c r="M3" s="61" t="str">
        <f aca="true" t="shared" si="1" ref="M3:M37">IF($K$39&lt;=10,IF(K3=TRUE,H3,0),"fazla ders seçtin")</f>
        <v>fazla ders seçtin</v>
      </c>
    </row>
    <row r="4" spans="1:13" ht="6.75" customHeight="1">
      <c r="A4" s="67"/>
      <c r="B4" s="68"/>
      <c r="C4" s="62"/>
      <c r="D4" s="71"/>
      <c r="E4" s="68"/>
      <c r="F4" s="68"/>
      <c r="G4" s="68"/>
      <c r="H4" s="62"/>
      <c r="J4" s="62"/>
      <c r="L4" s="61">
        <f t="shared" si="0"/>
        <v>0</v>
      </c>
      <c r="M4" s="61" t="str">
        <f t="shared" si="1"/>
        <v>fazla ders seçtin</v>
      </c>
    </row>
    <row r="5" spans="1:13" ht="10.5" customHeight="1">
      <c r="A5" s="67" t="s">
        <v>20</v>
      </c>
      <c r="B5" s="68"/>
      <c r="C5" s="62"/>
      <c r="D5" s="71"/>
      <c r="E5" s="68"/>
      <c r="F5" s="68"/>
      <c r="G5" s="68"/>
      <c r="H5" s="62"/>
      <c r="J5" s="62"/>
      <c r="L5" s="61">
        <f t="shared" si="0"/>
        <v>0</v>
      </c>
      <c r="M5" s="61" t="str">
        <f t="shared" si="1"/>
        <v>fazla ders seçtin</v>
      </c>
    </row>
    <row r="6" spans="1:13" ht="10.5" customHeight="1">
      <c r="A6" s="67">
        <v>121413258</v>
      </c>
      <c r="B6" s="68" t="s">
        <v>21</v>
      </c>
      <c r="C6" s="62"/>
      <c r="D6" s="71">
        <v>3</v>
      </c>
      <c r="E6" s="68">
        <v>12</v>
      </c>
      <c r="F6" s="68"/>
      <c r="G6" s="68"/>
      <c r="H6" s="62" t="e">
        <f>STANDART!#REF!*E6*5</f>
        <v>#REF!</v>
      </c>
      <c r="J6" s="62" t="s">
        <v>22</v>
      </c>
      <c r="K6" s="54" t="b">
        <v>0</v>
      </c>
      <c r="L6" s="61">
        <f t="shared" si="0"/>
        <v>0</v>
      </c>
      <c r="M6" s="61" t="str">
        <f t="shared" si="1"/>
        <v>fazla ders seçtin</v>
      </c>
    </row>
    <row r="7" spans="1:13" ht="10.5" customHeight="1">
      <c r="A7" s="67">
        <v>121413300</v>
      </c>
      <c r="B7" s="68" t="s">
        <v>23</v>
      </c>
      <c r="C7" s="62"/>
      <c r="D7" s="71">
        <v>4</v>
      </c>
      <c r="E7" s="68">
        <v>12</v>
      </c>
      <c r="F7" s="68"/>
      <c r="G7" s="68"/>
      <c r="H7" s="62" t="e">
        <f>STANDART!#REF!*E7*5</f>
        <v>#REF!</v>
      </c>
      <c r="J7" s="62" t="s">
        <v>24</v>
      </c>
      <c r="K7" s="54" t="b">
        <v>1</v>
      </c>
      <c r="L7" s="61">
        <f t="shared" si="0"/>
        <v>4</v>
      </c>
      <c r="M7" s="61" t="str">
        <f t="shared" si="1"/>
        <v>fazla ders seçtin</v>
      </c>
    </row>
    <row r="8" spans="1:13" ht="10.5" customHeight="1">
      <c r="A8" s="67">
        <v>121413215</v>
      </c>
      <c r="B8" s="68" t="s">
        <v>25</v>
      </c>
      <c r="C8" s="62"/>
      <c r="D8" s="71">
        <v>2</v>
      </c>
      <c r="E8" s="68">
        <v>6</v>
      </c>
      <c r="F8" s="68"/>
      <c r="G8" s="68"/>
      <c r="H8" s="62" t="e">
        <f>STANDART!#REF!*E8*5</f>
        <v>#REF!</v>
      </c>
      <c r="J8" s="62" t="s">
        <v>26</v>
      </c>
      <c r="K8" s="54" t="b">
        <v>1</v>
      </c>
      <c r="L8" s="61">
        <f t="shared" si="0"/>
        <v>2</v>
      </c>
      <c r="M8" s="61" t="str">
        <f t="shared" si="1"/>
        <v>fazla ders seçtin</v>
      </c>
    </row>
    <row r="9" spans="1:13" ht="10.5" customHeight="1">
      <c r="A9" s="67">
        <v>121413257</v>
      </c>
      <c r="B9" s="68" t="s">
        <v>27</v>
      </c>
      <c r="C9" s="62"/>
      <c r="D9" s="71">
        <v>3</v>
      </c>
      <c r="E9" s="68">
        <v>9</v>
      </c>
      <c r="F9" s="68"/>
      <c r="G9" s="68"/>
      <c r="H9" s="62" t="e">
        <f>STANDART!#REF!*E9*5</f>
        <v>#REF!</v>
      </c>
      <c r="J9" s="62" t="s">
        <v>28</v>
      </c>
      <c r="K9" s="54" t="b">
        <v>0</v>
      </c>
      <c r="L9" s="61">
        <f t="shared" si="0"/>
        <v>0</v>
      </c>
      <c r="M9" s="61" t="str">
        <f t="shared" si="1"/>
        <v>fazla ders seçtin</v>
      </c>
    </row>
    <row r="10" spans="1:13" ht="7.5" customHeight="1">
      <c r="A10" s="67"/>
      <c r="B10" s="68"/>
      <c r="C10" s="62"/>
      <c r="D10" s="71"/>
      <c r="E10" s="68"/>
      <c r="F10" s="68"/>
      <c r="G10" s="68"/>
      <c r="H10" s="62"/>
      <c r="J10" s="62"/>
      <c r="L10" s="61">
        <f t="shared" si="0"/>
        <v>0</v>
      </c>
      <c r="M10" s="61" t="str">
        <f t="shared" si="1"/>
        <v>fazla ders seçtin</v>
      </c>
    </row>
    <row r="11" spans="1:13" ht="10.5" customHeight="1">
      <c r="A11" s="67"/>
      <c r="B11" s="68"/>
      <c r="C11" s="62"/>
      <c r="D11" s="71"/>
      <c r="E11" s="68"/>
      <c r="F11" s="68"/>
      <c r="G11" s="68"/>
      <c r="H11" s="62"/>
      <c r="J11" s="62"/>
      <c r="L11" s="61">
        <f t="shared" si="0"/>
        <v>0</v>
      </c>
      <c r="M11" s="61" t="str">
        <f t="shared" si="1"/>
        <v>fazla ders seçtin</v>
      </c>
    </row>
    <row r="12" spans="1:13" ht="10.5" customHeight="1">
      <c r="A12" s="67" t="s">
        <v>29</v>
      </c>
      <c r="B12" s="68"/>
      <c r="C12" s="62"/>
      <c r="D12" s="71"/>
      <c r="E12" s="68"/>
      <c r="F12" s="68"/>
      <c r="G12" s="68"/>
      <c r="H12" s="62"/>
      <c r="J12" s="62"/>
      <c r="L12" s="61">
        <f t="shared" si="0"/>
        <v>0</v>
      </c>
      <c r="M12" s="61" t="str">
        <f t="shared" si="1"/>
        <v>fazla ders seçtin</v>
      </c>
    </row>
    <row r="13" spans="1:13" ht="10.5" customHeight="1">
      <c r="A13" s="67">
        <v>121415310</v>
      </c>
      <c r="B13" s="68" t="s">
        <v>30</v>
      </c>
      <c r="C13" s="62"/>
      <c r="D13" s="71">
        <v>3</v>
      </c>
      <c r="E13" s="68">
        <v>9</v>
      </c>
      <c r="F13" s="68"/>
      <c r="G13" s="68"/>
      <c r="H13" s="62" t="e">
        <f>STANDART!#REF!*E13*5</f>
        <v>#REF!</v>
      </c>
      <c r="J13" s="62" t="s">
        <v>31</v>
      </c>
      <c r="K13" s="54" t="b">
        <v>0</v>
      </c>
      <c r="L13" s="61">
        <f t="shared" si="0"/>
        <v>0</v>
      </c>
      <c r="M13" s="61" t="str">
        <f t="shared" si="1"/>
        <v>fazla ders seçtin</v>
      </c>
    </row>
    <row r="14" spans="1:13" ht="10.5" customHeight="1">
      <c r="A14" s="67">
        <v>121415402</v>
      </c>
      <c r="B14" s="68" t="s">
        <v>32</v>
      </c>
      <c r="C14" s="62"/>
      <c r="D14" s="71">
        <v>3</v>
      </c>
      <c r="E14" s="68">
        <v>9</v>
      </c>
      <c r="F14" s="68"/>
      <c r="G14" s="68"/>
      <c r="H14" s="62" t="e">
        <f>STANDART!#REF!*E14*5</f>
        <v>#REF!</v>
      </c>
      <c r="J14" s="62" t="s">
        <v>18</v>
      </c>
      <c r="K14" s="54" t="b">
        <v>0</v>
      </c>
      <c r="L14" s="61">
        <f t="shared" si="0"/>
        <v>0</v>
      </c>
      <c r="M14" s="61" t="str">
        <f t="shared" si="1"/>
        <v>fazla ders seçtin</v>
      </c>
    </row>
    <row r="15" spans="1:13" ht="8.25" customHeight="1">
      <c r="A15" s="67"/>
      <c r="B15" s="68"/>
      <c r="C15" s="62"/>
      <c r="D15" s="71"/>
      <c r="E15" s="68"/>
      <c r="F15" s="68"/>
      <c r="G15" s="68"/>
      <c r="H15" s="62"/>
      <c r="J15" s="62"/>
      <c r="L15" s="61">
        <f t="shared" si="0"/>
        <v>0</v>
      </c>
      <c r="M15" s="61" t="str">
        <f t="shared" si="1"/>
        <v>fazla ders seçtin</v>
      </c>
    </row>
    <row r="16" spans="1:13" ht="10.5" customHeight="1">
      <c r="A16" s="67" t="s">
        <v>33</v>
      </c>
      <c r="B16" s="68"/>
      <c r="C16" s="62"/>
      <c r="D16" s="71"/>
      <c r="E16" s="68"/>
      <c r="F16" s="68"/>
      <c r="G16" s="68"/>
      <c r="H16" s="62"/>
      <c r="J16" s="62"/>
      <c r="L16" s="61">
        <f t="shared" si="0"/>
        <v>0</v>
      </c>
      <c r="M16" s="61" t="str">
        <f t="shared" si="1"/>
        <v>fazla ders seçtin</v>
      </c>
    </row>
    <row r="17" spans="1:14" ht="10.5" customHeight="1">
      <c r="A17" s="67">
        <v>121417442</v>
      </c>
      <c r="B17" s="68" t="s">
        <v>34</v>
      </c>
      <c r="C17" s="62"/>
      <c r="D17" s="71">
        <v>4</v>
      </c>
      <c r="E17" s="68">
        <v>12</v>
      </c>
      <c r="F17" s="68"/>
      <c r="G17" s="68"/>
      <c r="H17" s="62" t="e">
        <f>STANDART!#REF!*E17*5</f>
        <v>#REF!</v>
      </c>
      <c r="J17" s="62" t="s">
        <v>35</v>
      </c>
      <c r="K17" s="54" t="b">
        <v>0</v>
      </c>
      <c r="L17" s="61">
        <f t="shared" si="0"/>
        <v>0</v>
      </c>
      <c r="M17" s="61" t="str">
        <f t="shared" si="1"/>
        <v>fazla ders seçtin</v>
      </c>
      <c r="N17" s="56" t="s">
        <v>54</v>
      </c>
    </row>
    <row r="18" spans="1:14" ht="10.5" customHeight="1">
      <c r="A18" s="67">
        <v>121417502</v>
      </c>
      <c r="B18" s="68" t="s">
        <v>36</v>
      </c>
      <c r="C18" s="62"/>
      <c r="D18" s="71">
        <v>3</v>
      </c>
      <c r="E18" s="68">
        <v>9</v>
      </c>
      <c r="F18" s="68"/>
      <c r="G18" s="68"/>
      <c r="H18" s="62" t="e">
        <f>STANDART!#REF!*E18*5</f>
        <v>#REF!</v>
      </c>
      <c r="J18" s="62" t="s">
        <v>31</v>
      </c>
      <c r="K18" s="54" t="b">
        <v>0</v>
      </c>
      <c r="L18" s="61">
        <f t="shared" si="0"/>
        <v>0</v>
      </c>
      <c r="M18" s="61" t="str">
        <f t="shared" si="1"/>
        <v>fazla ders seçtin</v>
      </c>
      <c r="N18" s="57" t="str">
        <f>M38</f>
        <v>fazla ders seçtin</v>
      </c>
    </row>
    <row r="19" spans="1:13" ht="10.5" customHeight="1">
      <c r="A19" s="67"/>
      <c r="B19" s="68"/>
      <c r="C19" s="62"/>
      <c r="D19" s="71"/>
      <c r="E19" s="68"/>
      <c r="F19" s="68"/>
      <c r="G19" s="68"/>
      <c r="H19" s="62"/>
      <c r="J19" s="62"/>
      <c r="L19" s="61">
        <f t="shared" si="0"/>
        <v>0</v>
      </c>
      <c r="M19" s="61" t="str">
        <f t="shared" si="1"/>
        <v>fazla ders seçtin</v>
      </c>
    </row>
    <row r="20" spans="1:13" ht="10.5" customHeight="1">
      <c r="A20" s="67"/>
      <c r="B20" s="68"/>
      <c r="C20" s="62"/>
      <c r="D20" s="71"/>
      <c r="E20" s="68"/>
      <c r="F20" s="68"/>
      <c r="G20" s="68"/>
      <c r="H20" s="62"/>
      <c r="J20" s="62"/>
      <c r="L20" s="61">
        <f t="shared" si="0"/>
        <v>0</v>
      </c>
      <c r="M20" s="61" t="str">
        <f t="shared" si="1"/>
        <v>fazla ders seçtin</v>
      </c>
    </row>
    <row r="21" spans="1:13" ht="10.5" customHeight="1">
      <c r="A21" s="67" t="s">
        <v>37</v>
      </c>
      <c r="B21" s="68"/>
      <c r="C21" s="62"/>
      <c r="D21" s="71"/>
      <c r="E21" s="68"/>
      <c r="F21" s="68"/>
      <c r="G21" s="68"/>
      <c r="H21" s="62"/>
      <c r="J21" s="62"/>
      <c r="L21" s="61">
        <f t="shared" si="0"/>
        <v>0</v>
      </c>
      <c r="M21" s="61" t="str">
        <f t="shared" si="1"/>
        <v>fazla ders seçtin</v>
      </c>
    </row>
    <row r="22" spans="1:13" ht="5.25" customHeight="1">
      <c r="A22" s="67"/>
      <c r="B22" s="68"/>
      <c r="C22" s="62"/>
      <c r="D22" s="71"/>
      <c r="E22" s="68"/>
      <c r="F22" s="68"/>
      <c r="G22" s="68"/>
      <c r="H22" s="62"/>
      <c r="J22" s="62"/>
      <c r="L22" s="61">
        <f t="shared" si="0"/>
        <v>0</v>
      </c>
      <c r="M22" s="61" t="str">
        <f t="shared" si="1"/>
        <v>fazla ders seçtin</v>
      </c>
    </row>
    <row r="23" spans="1:13" ht="10.5" customHeight="1">
      <c r="A23" s="67" t="s">
        <v>38</v>
      </c>
      <c r="B23" s="68"/>
      <c r="C23" s="62"/>
      <c r="D23" s="71"/>
      <c r="E23" s="68"/>
      <c r="F23" s="68"/>
      <c r="G23" s="68"/>
      <c r="H23" s="62"/>
      <c r="J23" s="62"/>
      <c r="L23" s="61">
        <f t="shared" si="0"/>
        <v>0</v>
      </c>
      <c r="M23" s="61" t="str">
        <f t="shared" si="1"/>
        <v>fazla ders seçtin</v>
      </c>
    </row>
    <row r="24" spans="1:13" ht="12" customHeight="1">
      <c r="A24" s="72" t="s">
        <v>39</v>
      </c>
      <c r="B24" s="68"/>
      <c r="C24" s="62"/>
      <c r="D24" s="69" t="s">
        <v>14</v>
      </c>
      <c r="E24" s="70" t="s">
        <v>15</v>
      </c>
      <c r="F24" s="70"/>
      <c r="G24" s="70"/>
      <c r="H24" s="73"/>
      <c r="I24" s="58"/>
      <c r="J24" s="70" t="s">
        <v>16</v>
      </c>
      <c r="L24" s="61">
        <f t="shared" si="0"/>
        <v>0</v>
      </c>
      <c r="M24" s="61" t="str">
        <f t="shared" si="1"/>
        <v>fazla ders seçtin</v>
      </c>
    </row>
    <row r="25" spans="1:13" ht="10.5" customHeight="1">
      <c r="A25" s="67">
        <v>121412195</v>
      </c>
      <c r="B25" s="68" t="s">
        <v>40</v>
      </c>
      <c r="C25" s="62"/>
      <c r="D25" s="71">
        <v>4</v>
      </c>
      <c r="E25" s="68">
        <v>12</v>
      </c>
      <c r="F25" s="68"/>
      <c r="G25" s="68"/>
      <c r="H25" s="62" t="e">
        <f>STANDART!#REF!*E25*5</f>
        <v>#REF!</v>
      </c>
      <c r="J25" s="62" t="s">
        <v>41</v>
      </c>
      <c r="K25" s="54" t="b">
        <v>0</v>
      </c>
      <c r="L25" s="61">
        <f t="shared" si="0"/>
        <v>0</v>
      </c>
      <c r="M25" s="61" t="str">
        <f t="shared" si="1"/>
        <v>fazla ders seçtin</v>
      </c>
    </row>
    <row r="26" spans="1:13" ht="10.5" customHeight="1">
      <c r="A26" s="67">
        <v>121412196</v>
      </c>
      <c r="B26" s="68" t="s">
        <v>42</v>
      </c>
      <c r="C26" s="62"/>
      <c r="D26" s="71">
        <v>3</v>
      </c>
      <c r="E26" s="68">
        <v>12</v>
      </c>
      <c r="F26" s="68"/>
      <c r="G26" s="68"/>
      <c r="H26" s="62" t="e">
        <f>STANDART!#REF!*E26*5</f>
        <v>#REF!</v>
      </c>
      <c r="J26" s="62" t="s">
        <v>43</v>
      </c>
      <c r="K26" s="54" t="b">
        <v>0</v>
      </c>
      <c r="L26" s="61">
        <f t="shared" si="0"/>
        <v>0</v>
      </c>
      <c r="M26" s="61" t="str">
        <f t="shared" si="1"/>
        <v>fazla ders seçtin</v>
      </c>
    </row>
    <row r="27" spans="1:13" ht="6.75" customHeight="1">
      <c r="A27" s="67"/>
      <c r="B27" s="68"/>
      <c r="C27" s="62"/>
      <c r="D27" s="71"/>
      <c r="E27" s="68"/>
      <c r="F27" s="68"/>
      <c r="G27" s="68"/>
      <c r="H27" s="62"/>
      <c r="J27" s="62"/>
      <c r="L27" s="61">
        <f t="shared" si="0"/>
        <v>0</v>
      </c>
      <c r="M27" s="61" t="str">
        <f t="shared" si="1"/>
        <v>fazla ders seçtin</v>
      </c>
    </row>
    <row r="28" spans="1:13" ht="10.5" customHeight="1">
      <c r="A28" s="67" t="s">
        <v>20</v>
      </c>
      <c r="B28" s="68"/>
      <c r="C28" s="62"/>
      <c r="D28" s="71"/>
      <c r="E28" s="68"/>
      <c r="F28" s="68"/>
      <c r="G28" s="68"/>
      <c r="H28" s="62"/>
      <c r="J28" s="62"/>
      <c r="L28" s="61">
        <f t="shared" si="0"/>
        <v>0</v>
      </c>
      <c r="M28" s="61" t="str">
        <f t="shared" si="1"/>
        <v>fazla ders seçtin</v>
      </c>
    </row>
    <row r="29" spans="1:13" ht="10.5" customHeight="1">
      <c r="A29" s="67">
        <v>121414256</v>
      </c>
      <c r="B29" s="68" t="s">
        <v>44</v>
      </c>
      <c r="C29" s="62"/>
      <c r="D29" s="71">
        <v>3</v>
      </c>
      <c r="E29" s="68">
        <v>12</v>
      </c>
      <c r="F29" s="68"/>
      <c r="G29" s="68"/>
      <c r="H29" s="62" t="e">
        <f>STANDART!#REF!*E29*5</f>
        <v>#REF!</v>
      </c>
      <c r="J29" s="62" t="s">
        <v>43</v>
      </c>
      <c r="K29" s="54" t="b">
        <v>0</v>
      </c>
      <c r="L29" s="61">
        <f t="shared" si="0"/>
        <v>0</v>
      </c>
      <c r="M29" s="61" t="str">
        <f t="shared" si="1"/>
        <v>fazla ders seçtin</v>
      </c>
    </row>
    <row r="30" spans="1:13" ht="10.5" customHeight="1">
      <c r="A30" s="67">
        <v>121414230</v>
      </c>
      <c r="B30" s="68" t="s">
        <v>45</v>
      </c>
      <c r="C30" s="62"/>
      <c r="D30" s="71">
        <v>3</v>
      </c>
      <c r="E30" s="68">
        <v>9</v>
      </c>
      <c r="F30" s="68"/>
      <c r="G30" s="68"/>
      <c r="H30" s="62" t="e">
        <f>STANDART!#REF!*E30*5</f>
        <v>#REF!</v>
      </c>
      <c r="J30" s="62" t="s">
        <v>46</v>
      </c>
      <c r="K30" s="54" t="b">
        <v>0</v>
      </c>
      <c r="L30" s="61">
        <f t="shared" si="0"/>
        <v>0</v>
      </c>
      <c r="M30" s="61" t="str">
        <f t="shared" si="1"/>
        <v>fazla ders seçtin</v>
      </c>
    </row>
    <row r="31" spans="1:13" ht="6" customHeight="1">
      <c r="A31" s="67"/>
      <c r="B31" s="68"/>
      <c r="C31" s="62"/>
      <c r="D31" s="71"/>
      <c r="E31" s="68"/>
      <c r="F31" s="68"/>
      <c r="G31" s="68"/>
      <c r="H31" s="62"/>
      <c r="J31" s="62"/>
      <c r="L31" s="61">
        <f t="shared" si="0"/>
        <v>0</v>
      </c>
      <c r="M31" s="61" t="str">
        <f t="shared" si="1"/>
        <v>fazla ders seçtin</v>
      </c>
    </row>
    <row r="32" spans="1:13" ht="10.5" customHeight="1">
      <c r="A32" s="67" t="s">
        <v>29</v>
      </c>
      <c r="B32" s="68"/>
      <c r="C32" s="62"/>
      <c r="D32" s="71"/>
      <c r="E32" s="68"/>
      <c r="F32" s="68"/>
      <c r="G32" s="68"/>
      <c r="H32" s="62"/>
      <c r="J32" s="62"/>
      <c r="L32" s="61">
        <f t="shared" si="0"/>
        <v>0</v>
      </c>
      <c r="M32" s="61" t="str">
        <f t="shared" si="1"/>
        <v>fazla ders seçtin</v>
      </c>
    </row>
    <row r="33" spans="1:13" ht="10.5" customHeight="1">
      <c r="A33" s="67">
        <v>121416343</v>
      </c>
      <c r="B33" s="68" t="s">
        <v>47</v>
      </c>
      <c r="C33" s="62"/>
      <c r="D33" s="71">
        <v>4</v>
      </c>
      <c r="E33" s="68">
        <v>12</v>
      </c>
      <c r="F33" s="68"/>
      <c r="G33" s="68"/>
      <c r="H33" s="62" t="e">
        <f>STANDART!#REF!*E33*5</f>
        <v>#REF!</v>
      </c>
      <c r="J33" s="62" t="s">
        <v>31</v>
      </c>
      <c r="K33" s="54" t="b">
        <v>1</v>
      </c>
      <c r="L33" s="61">
        <f t="shared" si="0"/>
        <v>4</v>
      </c>
      <c r="M33" s="61" t="str">
        <f t="shared" si="1"/>
        <v>fazla ders seçtin</v>
      </c>
    </row>
    <row r="34" spans="1:13" ht="10.5" customHeight="1">
      <c r="A34" s="67">
        <v>121416339</v>
      </c>
      <c r="B34" s="68" t="s">
        <v>48</v>
      </c>
      <c r="C34" s="62"/>
      <c r="D34" s="71">
        <v>3</v>
      </c>
      <c r="E34" s="68">
        <v>9</v>
      </c>
      <c r="F34" s="68"/>
      <c r="G34" s="68"/>
      <c r="H34" s="62" t="e">
        <f>STANDART!#REF!*E34*5</f>
        <v>#REF!</v>
      </c>
      <c r="J34" s="62" t="s">
        <v>49</v>
      </c>
      <c r="K34" s="54" t="b">
        <v>1</v>
      </c>
      <c r="L34" s="61">
        <f t="shared" si="0"/>
        <v>3</v>
      </c>
      <c r="M34" s="61" t="str">
        <f t="shared" si="1"/>
        <v>fazla ders seçtin</v>
      </c>
    </row>
    <row r="35" spans="1:13" ht="7.5" customHeight="1">
      <c r="A35" s="67"/>
      <c r="B35" s="68"/>
      <c r="C35" s="62"/>
      <c r="D35" s="71"/>
      <c r="E35" s="68"/>
      <c r="F35" s="68"/>
      <c r="G35" s="68"/>
      <c r="H35" s="62"/>
      <c r="J35" s="62"/>
      <c r="L35" s="61">
        <f t="shared" si="0"/>
        <v>0</v>
      </c>
      <c r="M35" s="61" t="str">
        <f t="shared" si="1"/>
        <v>fazla ders seçtin</v>
      </c>
    </row>
    <row r="36" spans="1:13" ht="10.5" customHeight="1">
      <c r="A36" s="67" t="s">
        <v>33</v>
      </c>
      <c r="B36" s="68"/>
      <c r="C36" s="62"/>
      <c r="D36" s="71"/>
      <c r="E36" s="68"/>
      <c r="F36" s="68"/>
      <c r="G36" s="68"/>
      <c r="H36" s="62"/>
      <c r="J36" s="62"/>
      <c r="L36" s="61">
        <f t="shared" si="0"/>
        <v>0</v>
      </c>
      <c r="M36" s="61" t="str">
        <f t="shared" si="1"/>
        <v>fazla ders seçtin</v>
      </c>
    </row>
    <row r="37" spans="1:13" ht="10.5" customHeight="1">
      <c r="A37" s="67">
        <v>121418443</v>
      </c>
      <c r="B37" s="68" t="s">
        <v>50</v>
      </c>
      <c r="C37" s="62"/>
      <c r="D37" s="71">
        <v>4</v>
      </c>
      <c r="E37" s="68">
        <v>12</v>
      </c>
      <c r="F37" s="68"/>
      <c r="G37" s="68"/>
      <c r="H37" s="62" t="e">
        <f>STANDART!#REF!*E37*5</f>
        <v>#REF!</v>
      </c>
      <c r="J37" s="62" t="s">
        <v>35</v>
      </c>
      <c r="K37" s="54" t="b">
        <v>0</v>
      </c>
      <c r="L37" s="61">
        <f t="shared" si="0"/>
        <v>0</v>
      </c>
      <c r="M37" s="61" t="str">
        <f t="shared" si="1"/>
        <v>fazla ders seçtin</v>
      </c>
    </row>
    <row r="38" spans="1:13" ht="10.5" customHeight="1">
      <c r="A38" s="67"/>
      <c r="B38" s="68"/>
      <c r="C38" s="62"/>
      <c r="D38" s="74"/>
      <c r="E38" s="62"/>
      <c r="F38" s="62"/>
      <c r="G38" s="62"/>
      <c r="H38" s="62"/>
      <c r="J38" s="62"/>
      <c r="L38" s="63" t="s">
        <v>52</v>
      </c>
      <c r="M38" s="66" t="str">
        <f>IF(K39&gt;10,"fazla ders seçtin",SUM(M2:M37))</f>
        <v>fazla ders seçtin</v>
      </c>
    </row>
    <row r="39" spans="1:12" ht="10.5" customHeight="1">
      <c r="A39" s="67" t="s">
        <v>11</v>
      </c>
      <c r="B39" s="75"/>
      <c r="C39" s="62"/>
      <c r="D39" s="74"/>
      <c r="E39" s="62"/>
      <c r="F39" s="62"/>
      <c r="G39" s="62"/>
      <c r="H39" s="62"/>
      <c r="J39" s="62"/>
      <c r="K39" s="60">
        <f>SUM(L2:L37)</f>
        <v>13</v>
      </c>
      <c r="L39" s="64"/>
    </row>
    <row r="40" spans="1:10" ht="10.5" customHeight="1">
      <c r="A40" s="67" t="s">
        <v>12</v>
      </c>
      <c r="B40" s="76" t="s">
        <v>10</v>
      </c>
      <c r="C40" s="62"/>
      <c r="D40" s="74"/>
      <c r="E40" s="62"/>
      <c r="F40" s="62"/>
      <c r="G40" s="62"/>
      <c r="H40" s="62"/>
      <c r="J40" s="62"/>
    </row>
    <row r="41" spans="1:8" ht="10.5" customHeight="1">
      <c r="A41" s="67"/>
      <c r="B41" s="68"/>
      <c r="C41" s="62"/>
      <c r="D41" s="74"/>
      <c r="E41" s="62"/>
      <c r="F41" s="62"/>
      <c r="G41" s="62"/>
      <c r="H41" s="62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1"/>
  <sheetViews>
    <sheetView tabSelected="1" zoomScale="110" zoomScaleNormal="110" zoomScalePageLayoutView="0" workbookViewId="0" topLeftCell="A1">
      <selection activeCell="O8" sqref="O8"/>
    </sheetView>
  </sheetViews>
  <sheetFormatPr defaultColWidth="8.875" defaultRowHeight="15.75" customHeight="1"/>
  <cols>
    <col min="1" max="1" width="10.125" style="62" customWidth="1"/>
    <col min="2" max="2" width="33.75390625" style="62" customWidth="1"/>
    <col min="3" max="3" width="5.375" style="62" customWidth="1"/>
    <col min="4" max="4" width="5.875" style="62" customWidth="1"/>
    <col min="5" max="5" width="7.875" style="62" customWidth="1"/>
    <col min="6" max="6" width="11.625" style="62" customWidth="1"/>
    <col min="7" max="9" width="8.875" style="62" hidden="1" customWidth="1"/>
    <col min="10" max="10" width="6.00390625" style="81" hidden="1" customWidth="1"/>
    <col min="11" max="11" width="8.875" style="62" hidden="1" customWidth="1"/>
    <col min="12" max="12" width="10.25390625" style="62" customWidth="1"/>
    <col min="13" max="13" width="11.25390625" style="62" customWidth="1"/>
    <col min="14" max="14" width="38.25390625" style="62" customWidth="1"/>
    <col min="15" max="15" width="24.75390625" style="54" customWidth="1"/>
    <col min="16" max="16384" width="8.875" style="54" customWidth="1"/>
  </cols>
  <sheetData>
    <row r="1" spans="3:16" ht="15.75" customHeight="1" thickBot="1">
      <c r="C1" s="129">
        <v>23.66</v>
      </c>
      <c r="D1" s="61">
        <f>C1*2</f>
        <v>47.32</v>
      </c>
      <c r="E1" s="61">
        <f>C1*3</f>
        <v>70.98</v>
      </c>
      <c r="P1" s="54">
        <v>1</v>
      </c>
    </row>
    <row r="2" spans="12:14" ht="15.75" customHeight="1">
      <c r="L2" s="54"/>
      <c r="M2" s="54"/>
      <c r="N2" s="80" t="s">
        <v>91</v>
      </c>
    </row>
    <row r="3" spans="1:13" ht="15.75" customHeight="1">
      <c r="A3" s="79" t="s">
        <v>73</v>
      </c>
      <c r="B3" s="79" t="s">
        <v>58</v>
      </c>
      <c r="C3" s="68" t="s">
        <v>71</v>
      </c>
      <c r="D3" s="79" t="s">
        <v>72</v>
      </c>
      <c r="E3" s="68" t="s">
        <v>92</v>
      </c>
      <c r="F3" s="96" t="s">
        <v>74</v>
      </c>
      <c r="L3" s="127" t="s">
        <v>89</v>
      </c>
      <c r="M3" s="128" t="s">
        <v>90</v>
      </c>
    </row>
    <row r="4" spans="1:13" ht="15.75" customHeight="1">
      <c r="A4" s="130">
        <v>121411131</v>
      </c>
      <c r="B4" s="92" t="s">
        <v>81</v>
      </c>
      <c r="C4" s="97">
        <v>2</v>
      </c>
      <c r="D4" s="98">
        <v>2</v>
      </c>
      <c r="E4" s="93">
        <f aca="true" t="shared" si="0" ref="E4:E12">D4*2*7*1.69</f>
        <v>47.32</v>
      </c>
      <c r="F4" s="91"/>
      <c r="G4" s="82" t="b">
        <v>1</v>
      </c>
      <c r="H4" s="82">
        <f>IF(G4=TRUE,D4,0)</f>
        <v>2</v>
      </c>
      <c r="I4" s="82">
        <f>IF(G4=TRUE,C4,0)</f>
        <v>2</v>
      </c>
      <c r="J4" s="85"/>
      <c r="K4" s="62">
        <f>IF(G4=TRUE,E4,0)</f>
        <v>47.32</v>
      </c>
      <c r="L4" s="125">
        <f>E4*2</f>
        <v>94.64</v>
      </c>
      <c r="M4" s="126">
        <f>E4*3</f>
        <v>141.96</v>
      </c>
    </row>
    <row r="5" spans="1:14" ht="15.75" customHeight="1">
      <c r="A5" s="130">
        <v>121411114</v>
      </c>
      <c r="B5" s="83" t="s">
        <v>59</v>
      </c>
      <c r="C5" s="82">
        <v>4</v>
      </c>
      <c r="D5" s="95">
        <v>4</v>
      </c>
      <c r="E5" s="93">
        <f>D5*2*7*1.69</f>
        <v>94.64</v>
      </c>
      <c r="F5" s="84"/>
      <c r="G5" s="82" t="b">
        <v>0</v>
      </c>
      <c r="H5" s="82">
        <f>IF(G5=TRUE,D5,0)</f>
        <v>0</v>
      </c>
      <c r="I5" s="82">
        <f>IF(G5=TRUE,C5,0)</f>
        <v>0</v>
      </c>
      <c r="J5" s="85"/>
      <c r="K5" s="62">
        <f aca="true" t="shared" si="1" ref="K5:K18">IF(G5=TRUE,E5,0)</f>
        <v>0</v>
      </c>
      <c r="L5" s="125">
        <f aca="true" t="shared" si="2" ref="L5:L18">E5*2</f>
        <v>189.28</v>
      </c>
      <c r="M5" s="126">
        <f aca="true" t="shared" si="3" ref="M5:M18">E5*3</f>
        <v>283.92</v>
      </c>
      <c r="N5" s="80" t="s">
        <v>88</v>
      </c>
    </row>
    <row r="6" spans="1:13" ht="15.75" customHeight="1">
      <c r="A6" s="130">
        <v>121412196</v>
      </c>
      <c r="B6" s="83" t="s">
        <v>60</v>
      </c>
      <c r="C6" s="82">
        <v>3</v>
      </c>
      <c r="D6" s="95">
        <v>4</v>
      </c>
      <c r="E6" s="93">
        <f t="shared" si="0"/>
        <v>94.64</v>
      </c>
      <c r="F6" s="84"/>
      <c r="G6" s="82" t="b">
        <v>0</v>
      </c>
      <c r="H6" s="82">
        <f aca="true" t="shared" si="4" ref="H6:H12">IF(G6=TRUE,D6,0)</f>
        <v>0</v>
      </c>
      <c r="I6" s="82">
        <f aca="true" t="shared" si="5" ref="I6:I12">IF(G6=TRUE,C6,0)</f>
        <v>0</v>
      </c>
      <c r="J6" s="85"/>
      <c r="K6" s="62">
        <f t="shared" si="1"/>
        <v>0</v>
      </c>
      <c r="L6" s="125">
        <f t="shared" si="2"/>
        <v>189.28</v>
      </c>
      <c r="M6" s="126">
        <f t="shared" si="3"/>
        <v>283.92</v>
      </c>
    </row>
    <row r="7" spans="1:13" ht="15.75" customHeight="1">
      <c r="A7" s="130">
        <v>121417442</v>
      </c>
      <c r="B7" s="83" t="s">
        <v>61</v>
      </c>
      <c r="C7" s="82">
        <v>4</v>
      </c>
      <c r="D7" s="95">
        <v>4</v>
      </c>
      <c r="E7" s="93">
        <f t="shared" si="0"/>
        <v>94.64</v>
      </c>
      <c r="F7" s="84"/>
      <c r="G7" s="82" t="b">
        <v>0</v>
      </c>
      <c r="H7" s="82">
        <f t="shared" si="4"/>
        <v>0</v>
      </c>
      <c r="I7" s="82">
        <f t="shared" si="5"/>
        <v>0</v>
      </c>
      <c r="J7" s="85"/>
      <c r="K7" s="62">
        <f t="shared" si="1"/>
        <v>0</v>
      </c>
      <c r="L7" s="125">
        <f t="shared" si="2"/>
        <v>189.28</v>
      </c>
      <c r="M7" s="126">
        <f t="shared" si="3"/>
        <v>283.92</v>
      </c>
    </row>
    <row r="8" spans="1:13" ht="15.75" customHeight="1">
      <c r="A8" s="130">
        <v>121416343</v>
      </c>
      <c r="B8" s="83" t="s">
        <v>62</v>
      </c>
      <c r="C8" s="82">
        <v>4</v>
      </c>
      <c r="D8" s="95">
        <v>4</v>
      </c>
      <c r="E8" s="93">
        <f t="shared" si="0"/>
        <v>94.64</v>
      </c>
      <c r="F8" s="84"/>
      <c r="G8" s="82" t="b">
        <v>0</v>
      </c>
      <c r="H8" s="82">
        <f t="shared" si="4"/>
        <v>0</v>
      </c>
      <c r="I8" s="82">
        <f t="shared" si="5"/>
        <v>0</v>
      </c>
      <c r="J8" s="85"/>
      <c r="K8" s="62">
        <f t="shared" si="1"/>
        <v>0</v>
      </c>
      <c r="L8" s="125">
        <f t="shared" si="2"/>
        <v>189.28</v>
      </c>
      <c r="M8" s="126">
        <f t="shared" si="3"/>
        <v>283.92</v>
      </c>
    </row>
    <row r="9" spans="1:13" ht="15.75" customHeight="1">
      <c r="A9" s="130">
        <v>121417502</v>
      </c>
      <c r="B9" s="83" t="s">
        <v>63</v>
      </c>
      <c r="C9" s="82">
        <v>3</v>
      </c>
      <c r="D9" s="95">
        <v>3</v>
      </c>
      <c r="E9" s="93">
        <f t="shared" si="0"/>
        <v>70.98</v>
      </c>
      <c r="F9" s="84"/>
      <c r="G9" s="82" t="b">
        <v>0</v>
      </c>
      <c r="H9" s="82">
        <f t="shared" si="4"/>
        <v>0</v>
      </c>
      <c r="I9" s="82">
        <f t="shared" si="5"/>
        <v>0</v>
      </c>
      <c r="J9" s="85"/>
      <c r="K9" s="62">
        <f t="shared" si="1"/>
        <v>0</v>
      </c>
      <c r="L9" s="125">
        <f t="shared" si="2"/>
        <v>141.96</v>
      </c>
      <c r="M9" s="126">
        <f t="shared" si="3"/>
        <v>212.94</v>
      </c>
    </row>
    <row r="10" spans="1:13" ht="15.75" customHeight="1">
      <c r="A10" s="130">
        <v>121413257</v>
      </c>
      <c r="B10" s="83" t="s">
        <v>82</v>
      </c>
      <c r="C10" s="82">
        <v>3</v>
      </c>
      <c r="D10" s="95">
        <v>3</v>
      </c>
      <c r="E10" s="93">
        <f t="shared" si="0"/>
        <v>70.98</v>
      </c>
      <c r="F10" s="84"/>
      <c r="G10" s="82" t="b">
        <v>1</v>
      </c>
      <c r="H10" s="82">
        <f t="shared" si="4"/>
        <v>3</v>
      </c>
      <c r="I10" s="82">
        <f t="shared" si="5"/>
        <v>3</v>
      </c>
      <c r="J10" s="85"/>
      <c r="K10" s="62">
        <f t="shared" si="1"/>
        <v>70.98</v>
      </c>
      <c r="L10" s="125">
        <f t="shared" si="2"/>
        <v>141.96</v>
      </c>
      <c r="M10" s="126">
        <f t="shared" si="3"/>
        <v>212.94</v>
      </c>
    </row>
    <row r="11" spans="1:13" ht="15.75" customHeight="1">
      <c r="A11" s="130">
        <v>121416339</v>
      </c>
      <c r="B11" s="83" t="s">
        <v>64</v>
      </c>
      <c r="C11" s="82">
        <v>3</v>
      </c>
      <c r="D11" s="95">
        <v>3</v>
      </c>
      <c r="E11" s="93">
        <f t="shared" si="0"/>
        <v>70.98</v>
      </c>
      <c r="F11" s="84"/>
      <c r="G11" s="82" t="b">
        <v>1</v>
      </c>
      <c r="H11" s="82">
        <f t="shared" si="4"/>
        <v>3</v>
      </c>
      <c r="I11" s="82">
        <f t="shared" si="5"/>
        <v>3</v>
      </c>
      <c r="J11" s="85"/>
      <c r="K11" s="62">
        <f t="shared" si="1"/>
        <v>70.98</v>
      </c>
      <c r="L11" s="125">
        <f t="shared" si="2"/>
        <v>141.96</v>
      </c>
      <c r="M11" s="126">
        <f t="shared" si="3"/>
        <v>212.94</v>
      </c>
    </row>
    <row r="12" spans="1:13" ht="15.75" customHeight="1">
      <c r="A12" s="130">
        <v>121411151</v>
      </c>
      <c r="B12" s="83" t="s">
        <v>65</v>
      </c>
      <c r="C12" s="82">
        <v>3</v>
      </c>
      <c r="D12" s="95">
        <v>3</v>
      </c>
      <c r="E12" s="93">
        <f t="shared" si="0"/>
        <v>70.98</v>
      </c>
      <c r="F12" s="84"/>
      <c r="G12" s="82" t="b">
        <v>1</v>
      </c>
      <c r="H12" s="82">
        <f t="shared" si="4"/>
        <v>3</v>
      </c>
      <c r="I12" s="82">
        <f t="shared" si="5"/>
        <v>3</v>
      </c>
      <c r="J12" s="85"/>
      <c r="K12" s="62">
        <f t="shared" si="1"/>
        <v>70.98</v>
      </c>
      <c r="L12" s="125">
        <f t="shared" si="2"/>
        <v>141.96</v>
      </c>
      <c r="M12" s="126">
        <f t="shared" si="3"/>
        <v>212.94</v>
      </c>
    </row>
    <row r="13" spans="1:13" ht="15.75" customHeight="1">
      <c r="A13" s="130">
        <v>121418443</v>
      </c>
      <c r="B13" s="83" t="s">
        <v>77</v>
      </c>
      <c r="C13" s="82">
        <v>4</v>
      </c>
      <c r="D13" s="95">
        <v>4</v>
      </c>
      <c r="E13" s="93">
        <f aca="true" t="shared" si="6" ref="E13:E18">D13*2*7*1.69</f>
        <v>94.64</v>
      </c>
      <c r="F13" s="84"/>
      <c r="G13" s="82" t="b">
        <v>0</v>
      </c>
      <c r="H13" s="82">
        <f aca="true" t="shared" si="7" ref="H13:H18">IF(G13=TRUE,D13,0)</f>
        <v>0</v>
      </c>
      <c r="I13" s="82">
        <f aca="true" t="shared" si="8" ref="I13:I18">IF(G13=TRUE,C13,0)</f>
        <v>0</v>
      </c>
      <c r="J13" s="85"/>
      <c r="K13" s="62">
        <f t="shared" si="1"/>
        <v>0</v>
      </c>
      <c r="L13" s="125">
        <f t="shared" si="2"/>
        <v>189.28</v>
      </c>
      <c r="M13" s="126">
        <f t="shared" si="3"/>
        <v>283.92</v>
      </c>
    </row>
    <row r="14" spans="1:16" ht="15.75" customHeight="1">
      <c r="A14" s="130">
        <v>121413258</v>
      </c>
      <c r="B14" s="83" t="s">
        <v>66</v>
      </c>
      <c r="C14" s="82">
        <v>3</v>
      </c>
      <c r="D14" s="95">
        <v>4</v>
      </c>
      <c r="E14" s="93">
        <f t="shared" si="6"/>
        <v>94.64</v>
      </c>
      <c r="F14" s="84"/>
      <c r="G14" s="82" t="b">
        <v>0</v>
      </c>
      <c r="H14" s="82">
        <f t="shared" si="7"/>
        <v>0</v>
      </c>
      <c r="I14" s="82">
        <f t="shared" si="8"/>
        <v>0</v>
      </c>
      <c r="J14" s="85"/>
      <c r="K14" s="62">
        <f t="shared" si="1"/>
        <v>0</v>
      </c>
      <c r="L14" s="125">
        <f t="shared" si="2"/>
        <v>189.28</v>
      </c>
      <c r="M14" s="126">
        <f t="shared" si="3"/>
        <v>283.92</v>
      </c>
      <c r="N14" s="89" t="s">
        <v>79</v>
      </c>
      <c r="O14" s="90">
        <f>SUM(H4:H18)</f>
        <v>11</v>
      </c>
      <c r="P14" s="53" t="s">
        <v>76</v>
      </c>
    </row>
    <row r="15" spans="1:16" ht="15.75" customHeight="1">
      <c r="A15" s="130">
        <v>121414256</v>
      </c>
      <c r="B15" s="83" t="s">
        <v>67</v>
      </c>
      <c r="C15" s="82">
        <v>3</v>
      </c>
      <c r="D15" s="95">
        <v>4</v>
      </c>
      <c r="E15" s="93">
        <f t="shared" si="6"/>
        <v>94.64</v>
      </c>
      <c r="F15" s="84"/>
      <c r="G15" s="82" t="b">
        <v>0</v>
      </c>
      <c r="H15" s="82">
        <f t="shared" si="7"/>
        <v>0</v>
      </c>
      <c r="I15" s="82">
        <f t="shared" si="8"/>
        <v>0</v>
      </c>
      <c r="J15" s="85"/>
      <c r="K15" s="62">
        <f t="shared" si="1"/>
        <v>0</v>
      </c>
      <c r="L15" s="125">
        <f t="shared" si="2"/>
        <v>189.28</v>
      </c>
      <c r="M15" s="126">
        <f t="shared" si="3"/>
        <v>283.92</v>
      </c>
      <c r="N15" s="123" t="s">
        <v>78</v>
      </c>
      <c r="O15" s="77">
        <f>J19</f>
        <v>11</v>
      </c>
      <c r="P15" s="55" t="s">
        <v>80</v>
      </c>
    </row>
    <row r="16" spans="1:16" ht="15.75" customHeight="1">
      <c r="A16" s="130">
        <v>121415310</v>
      </c>
      <c r="B16" s="83" t="s">
        <v>68</v>
      </c>
      <c r="C16" s="82">
        <v>3</v>
      </c>
      <c r="D16" s="95">
        <v>3</v>
      </c>
      <c r="E16" s="93">
        <f t="shared" si="6"/>
        <v>70.98</v>
      </c>
      <c r="F16" s="84"/>
      <c r="G16" s="82" t="b">
        <v>0</v>
      </c>
      <c r="H16" s="82">
        <f t="shared" si="7"/>
        <v>0</v>
      </c>
      <c r="I16" s="82">
        <f t="shared" si="8"/>
        <v>0</v>
      </c>
      <c r="J16" s="85"/>
      <c r="K16" s="62">
        <f t="shared" si="1"/>
        <v>0</v>
      </c>
      <c r="L16" s="125">
        <f t="shared" si="2"/>
        <v>141.96</v>
      </c>
      <c r="M16" s="126">
        <f t="shared" si="3"/>
        <v>212.94</v>
      </c>
      <c r="N16" s="124" t="s">
        <v>54</v>
      </c>
      <c r="O16" s="94">
        <f>N21</f>
        <v>260.26000000000005</v>
      </c>
      <c r="P16" s="55" t="s">
        <v>75</v>
      </c>
    </row>
    <row r="17" spans="1:13" ht="15.75" customHeight="1">
      <c r="A17" s="130">
        <v>121412195</v>
      </c>
      <c r="B17" s="83" t="s">
        <v>69</v>
      </c>
      <c r="C17" s="82">
        <v>4</v>
      </c>
      <c r="D17" s="95">
        <v>4</v>
      </c>
      <c r="E17" s="93">
        <f t="shared" si="6"/>
        <v>94.64</v>
      </c>
      <c r="F17" s="84"/>
      <c r="G17" s="82" t="b">
        <v>0</v>
      </c>
      <c r="H17" s="82">
        <f t="shared" si="7"/>
        <v>0</v>
      </c>
      <c r="I17" s="82">
        <f t="shared" si="8"/>
        <v>0</v>
      </c>
      <c r="J17" s="85"/>
      <c r="K17" s="62">
        <f t="shared" si="1"/>
        <v>0</v>
      </c>
      <c r="L17" s="125">
        <f t="shared" si="2"/>
        <v>189.28</v>
      </c>
      <c r="M17" s="126">
        <f t="shared" si="3"/>
        <v>283.92</v>
      </c>
    </row>
    <row r="18" spans="1:15" ht="15.75" customHeight="1">
      <c r="A18" s="130">
        <v>121414230</v>
      </c>
      <c r="B18" s="83" t="s">
        <v>70</v>
      </c>
      <c r="C18" s="82">
        <v>3</v>
      </c>
      <c r="D18" s="95">
        <v>3</v>
      </c>
      <c r="E18" s="93">
        <f t="shared" si="6"/>
        <v>70.98</v>
      </c>
      <c r="F18" s="84"/>
      <c r="G18" s="82" t="b">
        <v>0</v>
      </c>
      <c r="H18" s="82">
        <f t="shared" si="7"/>
        <v>0</v>
      </c>
      <c r="I18" s="82">
        <f t="shared" si="8"/>
        <v>0</v>
      </c>
      <c r="J18" s="85"/>
      <c r="K18" s="62">
        <f t="shared" si="1"/>
        <v>0</v>
      </c>
      <c r="L18" s="125">
        <f t="shared" si="2"/>
        <v>141.96</v>
      </c>
      <c r="M18" s="126">
        <f t="shared" si="3"/>
        <v>212.94</v>
      </c>
      <c r="N18" s="86"/>
      <c r="O18" s="78"/>
    </row>
    <row r="19" spans="1:13" ht="15.75" customHeight="1" hidden="1">
      <c r="A19" s="87"/>
      <c r="I19" s="88">
        <f>SUM(I4:I18)</f>
        <v>11</v>
      </c>
      <c r="J19" s="81">
        <f>IF(I19&gt;12,"Fazla Ders seçtin",SUM(I4:I18))</f>
        <v>11</v>
      </c>
      <c r="K19" s="62">
        <f>IF(J19&gt;12,"12 KREDİYİ AŞTIN",SUM(K4:K18))</f>
        <v>260.26000000000005</v>
      </c>
      <c r="L19" s="62">
        <f>IF(J19&gt;12,"12 KREDİYİ AŞTIN",SUM(K4:K18)*2)</f>
        <v>520.5200000000001</v>
      </c>
      <c r="M19" s="62">
        <f>IF(J19&gt;12,"12 KREDİYİ AŞTIN",SUM(K4:K18)*3)</f>
        <v>780.7800000000002</v>
      </c>
    </row>
    <row r="20" ht="15.75" customHeight="1">
      <c r="A20" s="87"/>
    </row>
    <row r="21" ht="15.75" customHeight="1" hidden="1">
      <c r="N21" s="62">
        <f>IF(P1=1,K19,IF(P1=2,L19,M19))</f>
        <v>260.26000000000005</v>
      </c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ESOGU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Aleattin</dc:creator>
  <cp:keywords/>
  <dc:description/>
  <cp:lastModifiedBy>ali atalay</cp:lastModifiedBy>
  <cp:lastPrinted>2015-06-22T10:54:54Z</cp:lastPrinted>
  <dcterms:created xsi:type="dcterms:W3CDTF">2007-06-13T08:44:43Z</dcterms:created>
  <dcterms:modified xsi:type="dcterms:W3CDTF">2017-06-27T08:17:30Z</dcterms:modified>
  <cp:category/>
  <cp:version/>
  <cp:contentType/>
  <cp:contentStatus/>
</cp:coreProperties>
</file>